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arianajombik/Desktop/HAHASIAH/OVS_BOJNICE/"/>
    </mc:Choice>
  </mc:AlternateContent>
  <xr:revisionPtr revIDLastSave="0" documentId="8_{9E52FA59-475A-404D-82AC-082C1780014B}" xr6:coauthVersionLast="47" xr6:coauthVersionMax="47" xr10:uidLastSave="{00000000-0000-0000-0000-000000000000}"/>
  <bookViews>
    <workbookView xWindow="12380" yWindow="500" windowWidth="12300" windowHeight="16220" tabRatio="876" firstSheet="1" activeTab="1" xr2:uid="{00000000-000D-0000-FFFF-FFFF00000000}"/>
  </bookViews>
  <sheets>
    <sheet name="Rekapitulácia" sheetId="2" r:id="rId1"/>
    <sheet name="Rozpocet_01" sheetId="3" r:id="rId2"/>
    <sheet name="Rozpocet_02" sheetId="5" r:id="rId3"/>
    <sheet name="Rozpocet_03" sheetId="13" r:id="rId4"/>
    <sheet name="Rozpocet_04" sheetId="10" r:id="rId5"/>
  </sheets>
  <externalReferences>
    <externalReference r:id="rId6"/>
  </externalReferences>
  <definedNames>
    <definedName name="_FilterDatabase" localSheetId="2" hidden="1">Rozpocet_02!#REF!</definedName>
    <definedName name="_xlnm._FilterDatabase" localSheetId="2" hidden="1">Rozpocet_02!$A$9:$G$9</definedName>
    <definedName name="Print_Area" localSheetId="1">Rozpocet_01!$A$1:$G$181</definedName>
    <definedName name="Print_Area" localSheetId="3">Rozpocet_03!$A$1:$G$105</definedName>
    <definedName name="Print_Titles" localSheetId="2">#N/A</definedName>
    <definedName name="Print_Titles" localSheetId="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3" i="5"/>
  <c r="C3" i="13"/>
  <c r="B3" i="10"/>
  <c r="C16" i="2" l="1"/>
  <c r="C17" i="2"/>
  <c r="G16" i="3" l="1"/>
  <c r="F38" i="10"/>
  <c r="F37" i="10"/>
  <c r="F36" i="10" s="1"/>
  <c r="F34" i="10"/>
  <c r="F33" i="10"/>
  <c r="F32" i="10"/>
  <c r="F29" i="10"/>
  <c r="F28" i="10"/>
  <c r="F27" i="10"/>
  <c r="F18" i="10"/>
  <c r="G103" i="13"/>
  <c r="G102" i="13"/>
  <c r="G101" i="13"/>
  <c r="G98" i="13"/>
  <c r="G97" i="13"/>
  <c r="G96" i="13"/>
  <c r="G95" i="13"/>
  <c r="G94" i="13"/>
  <c r="G93" i="13"/>
  <c r="G92" i="13"/>
  <c r="G91" i="13"/>
  <c r="G81" i="13"/>
  <c r="G78" i="13"/>
  <c r="G77" i="13"/>
  <c r="G76" i="13"/>
  <c r="G75" i="13"/>
  <c r="G74" i="13"/>
  <c r="G73" i="13"/>
  <c r="G70" i="13"/>
  <c r="G69" i="13"/>
  <c r="G68" i="13"/>
  <c r="G64" i="13"/>
  <c r="G63" i="13"/>
  <c r="G62" i="13"/>
  <c r="G61" i="13"/>
  <c r="G60" i="13"/>
  <c r="G59" i="13"/>
  <c r="G55" i="13"/>
  <c r="G54" i="13"/>
  <c r="G53" i="13"/>
  <c r="G51" i="13"/>
  <c r="G50" i="13"/>
  <c r="G48" i="13"/>
  <c r="G45" i="13"/>
  <c r="G44" i="13"/>
  <c r="G43" i="13"/>
  <c r="G42" i="13"/>
  <c r="G41" i="13"/>
  <c r="G40" i="13"/>
  <c r="G39" i="13"/>
  <c r="G38" i="13"/>
  <c r="G37" i="13"/>
  <c r="G34" i="13"/>
  <c r="G33" i="13"/>
  <c r="G32" i="13"/>
  <c r="G31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58" i="5"/>
  <c r="G57" i="5"/>
  <c r="G56" i="5"/>
  <c r="G55" i="5"/>
  <c r="G54" i="5"/>
  <c r="G53" i="5"/>
  <c r="G52" i="5"/>
  <c r="G51" i="5"/>
  <c r="G50" i="5"/>
  <c r="G49" i="5"/>
  <c r="G48" i="5"/>
  <c r="G47" i="5"/>
  <c r="G44" i="5"/>
  <c r="G43" i="5"/>
  <c r="G42" i="5"/>
  <c r="G41" i="5"/>
  <c r="G40" i="5"/>
  <c r="G39" i="5"/>
  <c r="G38" i="5"/>
  <c r="G37" i="5"/>
  <c r="G34" i="5"/>
  <c r="G33" i="5"/>
  <c r="G32" i="5"/>
  <c r="G31" i="5"/>
  <c r="G30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79" i="3"/>
  <c r="G178" i="3"/>
  <c r="G177" i="3"/>
  <c r="G176" i="3"/>
  <c r="G173" i="3"/>
  <c r="G172" i="3"/>
  <c r="G171" i="3"/>
  <c r="G170" i="3"/>
  <c r="G169" i="3"/>
  <c r="G168" i="3"/>
  <c r="G167" i="3"/>
  <c r="G166" i="3"/>
  <c r="G165" i="3"/>
  <c r="G155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18" i="3"/>
  <c r="G116" i="3"/>
  <c r="G115" i="3"/>
  <c r="G114" i="3"/>
  <c r="G113" i="3"/>
  <c r="G112" i="3"/>
  <c r="G110" i="3"/>
  <c r="G109" i="3"/>
  <c r="G108" i="3"/>
  <c r="G106" i="3"/>
  <c r="G105" i="3"/>
  <c r="G104" i="3"/>
  <c r="G103" i="3"/>
  <c r="G102" i="3"/>
  <c r="G101" i="3"/>
  <c r="G99" i="3"/>
  <c r="G98" i="3"/>
  <c r="G97" i="3"/>
  <c r="G96" i="3"/>
  <c r="G95" i="3"/>
  <c r="G94" i="3"/>
  <c r="G90" i="3"/>
  <c r="G89" i="3"/>
  <c r="G88" i="3"/>
  <c r="G87" i="3"/>
  <c r="G83" i="3"/>
  <c r="G82" i="3"/>
  <c r="G81" i="3"/>
  <c r="G77" i="3"/>
  <c r="G76" i="3"/>
  <c r="G75" i="3"/>
  <c r="G74" i="3"/>
  <c r="G70" i="3"/>
  <c r="G69" i="3"/>
  <c r="G68" i="3"/>
  <c r="G67" i="3"/>
  <c r="G66" i="3"/>
  <c r="G65" i="3"/>
  <c r="G64" i="3"/>
  <c r="G63" i="3"/>
  <c r="G62" i="3"/>
  <c r="G58" i="3"/>
  <c r="G57" i="3"/>
  <c r="G55" i="3"/>
  <c r="G54" i="3"/>
  <c r="G52" i="3"/>
  <c r="G49" i="3"/>
  <c r="G48" i="3"/>
  <c r="G47" i="3"/>
  <c r="G46" i="3"/>
  <c r="G45" i="3"/>
  <c r="G44" i="3"/>
  <c r="G43" i="3"/>
  <c r="G42" i="3"/>
  <c r="G41" i="3"/>
  <c r="G38" i="3"/>
  <c r="G37" i="3"/>
  <c r="G36" i="3"/>
  <c r="G35" i="3"/>
  <c r="G34" i="3"/>
  <c r="G33" i="3"/>
  <c r="G32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D41" i="10"/>
  <c r="F41" i="10" s="1"/>
  <c r="D17" i="10"/>
  <c r="F17" i="10" s="1"/>
  <c r="E59" i="13"/>
  <c r="E16" i="13" l="1"/>
  <c r="G16" i="13" s="1"/>
  <c r="E15" i="13"/>
  <c r="G15" i="13" s="1"/>
  <c r="E52" i="13" l="1"/>
  <c r="G52" i="13" s="1"/>
  <c r="E49" i="13"/>
  <c r="G49" i="13" s="1"/>
  <c r="F40" i="10"/>
  <c r="D24" i="10"/>
  <c r="F24" i="10" s="1"/>
  <c r="D23" i="10"/>
  <c r="F23" i="10" s="1"/>
  <c r="D22" i="10"/>
  <c r="F22" i="10" s="1"/>
  <c r="D21" i="10"/>
  <c r="F21" i="10" s="1"/>
  <c r="D20" i="10"/>
  <c r="F20" i="10" s="1"/>
  <c r="D19" i="10"/>
  <c r="F19" i="10" s="1"/>
  <c r="G30" i="13" l="1"/>
  <c r="G36" i="5"/>
  <c r="G46" i="5"/>
  <c r="G29" i="5"/>
  <c r="F31" i="10"/>
  <c r="F26" i="10"/>
  <c r="F16" i="10"/>
  <c r="G72" i="13"/>
  <c r="G58" i="13"/>
  <c r="G80" i="13"/>
  <c r="G66" i="13"/>
  <c r="G36" i="13"/>
  <c r="G100" i="13"/>
  <c r="G14" i="13"/>
  <c r="G47" i="13"/>
  <c r="G105" i="13" l="1"/>
  <c r="G12" i="13" s="1"/>
  <c r="C18" i="2"/>
  <c r="F44" i="10"/>
  <c r="E59" i="3"/>
  <c r="G59" i="3" s="1"/>
  <c r="E56" i="3"/>
  <c r="G56" i="3" s="1"/>
  <c r="E53" i="3"/>
  <c r="G53" i="3" s="1"/>
  <c r="F14" i="10" l="1"/>
  <c r="G154" i="3"/>
  <c r="G175" i="3"/>
  <c r="C19" i="2"/>
  <c r="G120" i="3"/>
  <c r="G92" i="3"/>
  <c r="G51" i="3"/>
  <c r="G40" i="3" l="1"/>
  <c r="G14" i="5" l="1"/>
  <c r="G60" i="5" s="1"/>
  <c r="G13" i="5" s="1"/>
  <c r="G31" i="3" l="1"/>
  <c r="G85" i="3" l="1"/>
  <c r="G79" i="3"/>
  <c r="G72" i="3"/>
  <c r="G61" i="3"/>
  <c r="G14" i="3" l="1"/>
  <c r="G181" i="3" s="1"/>
  <c r="G12" i="3" s="1"/>
  <c r="C21" i="2" l="1"/>
  <c r="C14" i="2" l="1"/>
</calcChain>
</file>

<file path=xl/sharedStrings.xml><?xml version="1.0" encoding="utf-8"?>
<sst xmlns="http://schemas.openxmlformats.org/spreadsheetml/2006/main" count="666" uniqueCount="254">
  <si>
    <t xml:space="preserve"> </t>
  </si>
  <si>
    <t>HSV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</si>
  <si>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</si>
  <si>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</si>
  <si>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</si>
  <si>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</si>
  <si>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</si>
  <si>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</si>
  <si>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</si>
  <si>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</si>
  <si>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</si>
  <si>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</si>
  <si>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Celkom</t>
  </si>
  <si>
    <t>P.Č.</t>
  </si>
  <si>
    <t>MJ</t>
  </si>
  <si>
    <t>Množstvo celkom</t>
  </si>
  <si>
    <t>Cena jednotková</t>
  </si>
  <si>
    <t>Práce a dodávky HSV</t>
  </si>
  <si>
    <t>Zemné práce</t>
  </si>
  <si>
    <t>m2</t>
  </si>
  <si>
    <t>m</t>
  </si>
  <si>
    <t>m3</t>
  </si>
  <si>
    <t>Vodorovné premiestnenie výkopku tr.1-4 do 10000 m</t>
  </si>
  <si>
    <t>Nakladanie neuľahnutého výkopku z hornín tr.1-4 nad 100 do 1000 m3</t>
  </si>
  <si>
    <t>Uloženie sypaniny na skládky nad 100 do 1000 m3</t>
  </si>
  <si>
    <t>t</t>
  </si>
  <si>
    <t>Zakladanie</t>
  </si>
  <si>
    <t>Komunikácie</t>
  </si>
  <si>
    <t>Ostatné konštrukcie a práce-búranie</t>
  </si>
  <si>
    <t>Ostatné investičné náklady</t>
  </si>
  <si>
    <t xml:space="preserve">Zhotoviteľ: </t>
  </si>
  <si>
    <t>T</t>
  </si>
  <si>
    <t>kg</t>
  </si>
  <si>
    <t>ving s.r.o.</t>
  </si>
  <si>
    <t>Zemina pre terénne úpravy</t>
  </si>
  <si>
    <t>Zmes trávna ihrisková</t>
  </si>
  <si>
    <t>Rozprestretie ornice,sklon do 1:5,do 500m2,hrúbka do 15cm so zasiatím trávneho semena</t>
  </si>
  <si>
    <t>Poplatok za skladovanie - zemina a kamenivo (17 05) ostatné</t>
  </si>
  <si>
    <t>Rúrové vedenie</t>
  </si>
  <si>
    <t>Pružná podkladná vrstva</t>
  </si>
  <si>
    <t>Pružná podkladná vrstva-Penetrácia</t>
  </si>
  <si>
    <t>Umelé povrchy</t>
  </si>
  <si>
    <t xml:space="preserve">REKAPITULÁCIA </t>
  </si>
  <si>
    <t>Betón C 16/20, (pre osadenie obrubníkov)</t>
  </si>
  <si>
    <t>JKSO:</t>
  </si>
  <si>
    <t>Odstránenie zeminy do minimálnej hrúbky 200 mm s následným vyhrnutím do 50m</t>
  </si>
  <si>
    <t>Úprava pláne so zhutnením /min. hodnota hutnenia je  25MPa/</t>
  </si>
  <si>
    <t>Výkop ryhy pre drenáž do zhutnenej zemnej pláne</t>
  </si>
  <si>
    <t xml:space="preserve">Výkop vsakovacej jamy </t>
  </si>
  <si>
    <t>Vytýčenie, výkop a zrovnanie ryhy pre osadenie obrubníkov a položenie zemnenia do ryhy pre obrubníky</t>
  </si>
  <si>
    <t>Rozprestretie ornice,sklon do 1:5,do 500m2,hrúbka do 10cm so zasiatím trávneho semena</t>
  </si>
  <si>
    <t>ks</t>
  </si>
  <si>
    <t>Betón pre osadenie cestných obrubníkov; vrátane spracovania a dopravy</t>
  </si>
  <si>
    <t>Cestné obrubníky; 80x250x1000mm; vrátane dopravy</t>
  </si>
  <si>
    <t>Osadenie cestných obrubníkov</t>
  </si>
  <si>
    <t>Betón B15- C12/15 pre osadenie pätiek športového náradia vrátane spracovania a dopravy</t>
  </si>
  <si>
    <t>Rozhrnutie strojové vrstiev frakcie podľa leaserového zamerania</t>
  </si>
  <si>
    <t>Zhutnenie vrstiev valcom po vrstvách max 0,2m  /min. hodnota hutnenia je  50MPa/</t>
  </si>
  <si>
    <t>Rozhrnutie vrstvy  podľa leaserového zamerania.</t>
  </si>
  <si>
    <t>Zhutnenie vrstvy valcom /min. hodnota hutnenia je  50MPa/pod zalievaním vodou!!!!!!</t>
  </si>
  <si>
    <t>Štrkodrť fr. 0-4mm, vrstva minimálnej hrúbky 30mm; vrátane dopravy</t>
  </si>
  <si>
    <t>Geotextília</t>
  </si>
  <si>
    <t>Pokládka geotextílie</t>
  </si>
  <si>
    <t>Flexodrenážna PVC rúra priemer 80mm</t>
  </si>
  <si>
    <t>bm</t>
  </si>
  <si>
    <t>Flexodrenážna PVC rúra priemer 65mm</t>
  </si>
  <si>
    <t>Položenie drenážnych rúr do ryhy</t>
  </si>
  <si>
    <t>Štrkodrť 4 - 8mm  (alternatívne 8 - 16mm) na drenáž vrátane dopravy</t>
  </si>
  <si>
    <t>Obsypanie drenážnych rúr štrkodrťou 4 - 8 mm (alternatívne 8 - 16mm)</t>
  </si>
  <si>
    <t xml:space="preserve">Zhutnenie drenáže valcom </t>
  </si>
  <si>
    <t>Montáž šport.povrchu vrátane zásypu a čiarovania</t>
  </si>
  <si>
    <t>Vybavenie</t>
  </si>
  <si>
    <t>VOLEJBAL:</t>
  </si>
  <si>
    <t>set</t>
  </si>
  <si>
    <t>Púzdro pre osadenie Volejbalové stĺpiky; materiál: hliník; rozmer:120*100*35mm</t>
  </si>
  <si>
    <t>kus</t>
  </si>
  <si>
    <t>Sieť volejbalová hr.4mm; farba-biela/čierna.,</t>
  </si>
  <si>
    <t>Anténky na volejbal s púzdrom pre uchytenie; materiál: sklolaminát; farba červeno/biela.,</t>
  </si>
  <si>
    <t>Montáž športového náradia: volejbal</t>
  </si>
  <si>
    <t>dielo</t>
  </si>
  <si>
    <t>FUTBAL:</t>
  </si>
  <si>
    <t>TENIS:</t>
  </si>
  <si>
    <t>komplet</t>
  </si>
  <si>
    <t>Oplotenie</t>
  </si>
  <si>
    <t>Madlo profilované  ochranné, materiál hliník, komaxitová úprava, farba sivá</t>
  </si>
  <si>
    <t>PVC krytka na M60,3mm stĺpik</t>
  </si>
  <si>
    <t xml:space="preserve">Vstupná bránička; galvanizovaná; rozmer: 2200x1100mm; materiál: FE </t>
  </si>
  <si>
    <t>Sieť ochranná; oko 45x45 mm; farba: zelená; hr.: 200g/m2; materiál: Polyester</t>
  </si>
  <si>
    <t>Samolepiaca páska protihluková,hr.3mm,rozmer:30mm*30mdl.).,</t>
  </si>
  <si>
    <t>Oko ART48 so závitom M6*70 (balenie 200kus)</t>
  </si>
  <si>
    <t>balenie</t>
  </si>
  <si>
    <t>Samoistiaca matica M6</t>
  </si>
  <si>
    <t>PP krytka na samoistiacu maticu M6</t>
  </si>
  <si>
    <t>Sedlová svorka dvojitá 5mm</t>
  </si>
  <si>
    <t xml:space="preserve">Lanko poplastované 3/4 </t>
  </si>
  <si>
    <t>Šponovák M6</t>
  </si>
  <si>
    <t>Karabinka hliníková eloxovaná 4*50mm,farba strieborná-(balenie 100kus)</t>
  </si>
  <si>
    <t>Zameranie polohy, výšky a vytýčenie stavby</t>
  </si>
  <si>
    <t>Doprava materiálu a strojov</t>
  </si>
  <si>
    <t>Výkop nezapaženej jamy v hornine 3, do 100 m3</t>
  </si>
  <si>
    <t>Hĺbenie nezapažených jám a zárezov. Príplatok za lepivosť horniny 3</t>
  </si>
  <si>
    <t>Vodorovné premiestnenie výkopku z horniny 1-4 nad 20-50m</t>
  </si>
  <si>
    <t>Vodorovné premiestnenie výkopku po spevnenej ceste z horniny tr.1-4, do 100 m3 na vzdialenosť do 3000 m</t>
  </si>
  <si>
    <t>Vodorovné premiestnenie výkopku po spevnenej ceste z horniny tr.1-4, do 100 m3, príplatok k cene za každých ďalšich a začatých 1000 m</t>
  </si>
  <si>
    <t>Uloženie sypaniny na skládky do 100 m3</t>
  </si>
  <si>
    <t>Poplatok za skládku - zemina a kamenivo (17 05) ostatné</t>
  </si>
  <si>
    <t>Kladenie betónovej zámkovej dlažby komunikácií pre peších hr. 50 mm pre peších nad 100 do 300 m2 so zriadením lôžka z kameniva hr. 40 mm</t>
  </si>
  <si>
    <t>Betónová dlažba, prírodná</t>
  </si>
  <si>
    <t>Osadenie záhonového alebo parkového obrubníka betón., do lôžka z bet. pros. tr. C 12/15 s bočnou oporou</t>
  </si>
  <si>
    <t>Obrubník parkový, lxšxv 500x50x250 mm, prírodný</t>
  </si>
  <si>
    <t>Presun hmôt HSV</t>
  </si>
  <si>
    <t>Presun hmôt pre pozemné komunikácie s krytom dláždeným (822 2.3, 822 5.3) akejkoľvek dĺžky objektu</t>
  </si>
  <si>
    <t>Modernizácia športového areálu v Bojniciach,
Športovo rekreačný areál</t>
  </si>
  <si>
    <t>IPF Bojnice s.r.o., Rybníčky 1876/8, 972 01 Bojnice, IČO 54538246</t>
  </si>
  <si>
    <t>02/2025</t>
  </si>
  <si>
    <t>Modernizácia športového areálu v Bojniciach, Športovo rekreačný areál</t>
  </si>
  <si>
    <t>SO 01.2 BEACH VOLEJBALOVÉ IHRISKO</t>
  </si>
  <si>
    <t>SO 01.3 PADEL</t>
  </si>
  <si>
    <t>SO 01.4 VYBAVENIE</t>
  </si>
  <si>
    <t>ŠPORTOVO REKREAČNÝ AREÁL</t>
  </si>
  <si>
    <t>02.2025</t>
  </si>
  <si>
    <t xml:space="preserve">SO 01.1 MULTIFUNKČNÉ IHRISKO 
</t>
  </si>
  <si>
    <t>Vytýčenie a vŕtanie otvorov pre stĺpiky a 2* vst.bránička oplotenia do hutneného podložia</t>
  </si>
  <si>
    <t>D+Uloženie a zosvorkovanie zemniaceho vodiča Ø 10 mm</t>
  </si>
  <si>
    <t>Vytýčenie a hĺbenie jám pre osadenie pätiek športového náradia do hutneného a vyrovnaného podložia-volejbal,futbal,basketbal-2x,</t>
  </si>
  <si>
    <t>Betón B15- C12/15 pre osadenie stĺpikov a  2* vst.bránička oplotenia  vrátane spracovania a dopravy.</t>
  </si>
  <si>
    <t xml:space="preserve">Osadenie stĺpikov oplotenia </t>
  </si>
  <si>
    <t>Osadenie pätiek športového náradia+dodávka PVC rúr M200,volejbal/nohejbal-2*dl.800mm,futbal-4*dl.500mm,basketbal so zašalovaním</t>
  </si>
  <si>
    <t>Štrkodrť fr.32 - 63mm; vrstva min. hr. 170mm; vrátane dopravy</t>
  </si>
  <si>
    <t>Štrkodrť fr. 0-32mm, vrstva minimálnej hrúbky 100mm; vrátane dopravy</t>
  </si>
  <si>
    <t xml:space="preserve">Gumoasfalt hr.30mm </t>
  </si>
  <si>
    <t>Kamenivo 3/5 alebo 4/8mm-(15kg/m2)+25%</t>
  </si>
  <si>
    <t>SBR granulát 1/3 alebo 3/5mm-(14kg/m2)+10%</t>
  </si>
  <si>
    <t>PU lepidlo T144 alebo ekvivalent-(1.8kg/m2)+10%</t>
  </si>
  <si>
    <t>Strojová montáž-miešanie: (aut.miešač-napr.MixMatic 6004 a 6004S pre presný pomer namiešaných zmäsí počas celej doby realizácie ET DECKE(gumoasfalt)) a strojová montáž ET DECKE-(napr. Finisher:PlanoMatic 928) s aut.nastavením výšky a rovinatosti gumoasfaltu (ET DECKE)</t>
  </si>
  <si>
    <t>PENETRÁCIA</t>
  </si>
  <si>
    <t>Butyl acetát: (0,02kg/m2)</t>
  </si>
  <si>
    <t>L</t>
  </si>
  <si>
    <t>PU lepidlo T144 alebo ekvivalent: (0,25kg/m2)</t>
  </si>
  <si>
    <t>Montáž strojovo nástrekom</t>
  </si>
  <si>
    <t>EPDM hr.11mm-farba červená a zelená-(štandardná cena)-iné farby nacenenie pdľa aktuálneho cenníku a dostupnosti skladom</t>
  </si>
  <si>
    <t>EPDM granulát fr.1/3mm,farba: červená alebo zelená,-(11kg/m2)+10%</t>
  </si>
  <si>
    <t>PU lepidlo T144 alebo ekvivalent-(1,6kg/m2)+10%</t>
  </si>
  <si>
    <t>Čiarovanie: Basketbal-18*15m-streetbal-150bm,tenis,volejbal a bránkovisko m.futbal.</t>
  </si>
  <si>
    <t>Strojová montáž-miešanie-(Strojová montáž-miešanie-(aut.miešač-napr.MixMatic 6004 pre presný pomer namiešaných zmäsí počas celej doby realizácie EPDM povrchu) a strojová montáž EPDM povrchu-(napr.stroj finisher : PlanoMatic 928) s aut.nastavením výšky a rovinatosti finálneho EPDM povrchu-veľmi dôležité pre kvalitu realizácie šp.povrchu</t>
  </si>
  <si>
    <t>BASKETBAL:</t>
  </si>
  <si>
    <t>Podložie</t>
  </si>
  <si>
    <r>
      <rPr>
        <sz val="10"/>
        <rFont val="Arial"/>
        <family val="2"/>
        <charset val="238"/>
      </rPr>
      <t>Volejbalové</t>
    </r>
    <r>
      <rPr>
        <sz val="9"/>
        <rFont val="Arial"/>
        <family val="2"/>
        <charset val="238"/>
      </rPr>
      <t xml:space="preserve"> stĺpiky; materiál: hliník; výškovo nadstaviteľné;  </t>
    </r>
  </si>
  <si>
    <r>
      <rPr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</si>
  <si>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r>
      <rPr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Volejbalové stĺpiky; materiál: plast; </t>
    </r>
  </si>
  <si>
    <r>
      <rPr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</si>
  <si>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</si>
  <si>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</si>
  <si>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r>
      <rPr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</si>
  <si>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r>
      <rPr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</si>
  <si>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</si>
  <si>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</si>
  <si>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</si>
  <si>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</si>
  <si>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r>
      <rPr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</si>
  <si>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</si>
  <si>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</si>
  <si>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r>
      <rPr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</si>
  <si>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sz val="9"/>
        <rFont val="Arial"/>
        <family val="2"/>
        <charset val="238"/>
      </rPr>
      <t xml:space="preserve">Púzdro pre osadenie fut.brány; materiál: hliník; rozmer:120*100*35mm </t>
    </r>
  </si>
  <si>
    <r>
      <rPr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</si>
  <si>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na Futbalové bránky; materiál:PP;oko:12*12cm.,farba:biela rozmer: 3,2x 2,1 x 1,5m-bezuzlová</t>
    </r>
  </si>
  <si>
    <r>
      <rPr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</si>
  <si>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Bedminton:</t>
  </si>
  <si>
    <t>Bedmintonový set, mobilný, sieťka, stĺpiky</t>
  </si>
  <si>
    <t>Mantinel sendvičový; materiál: AL+PVC;  hrúbka 6mm, farba sivá, rozmer: 2000x1000mm-48kusov</t>
  </si>
  <si>
    <t>Stĺpik  profilovaný  100x65,4x9,9x1000mm ; materiál hliník; komaxitová úprava; farba sivá-polovičný/dorazový</t>
  </si>
  <si>
    <t>Stĺpik  profilovaný  117x111,4x9,9x1000mm ; materiál hliník; komaxitová úprava; farba sivá-rohový</t>
  </si>
  <si>
    <t>Stĺpik  profilovaný  100x6,1x1000mm ; materiál hliník; komaxitová úprava; farba sivá-priebežný/krytie spojov mantinelov</t>
  </si>
  <si>
    <t xml:space="preserve">Stĺpik galvanizovaný Ø60mm 1400mm </t>
  </si>
  <si>
    <t xml:space="preserve">Stĺpik galvanizovaný Ø60mm 4450mm </t>
  </si>
  <si>
    <t>Rúra galvanizovaná Ø48mm; stužujúca-18*5.85bm</t>
  </si>
  <si>
    <t>PVC krytka na profilovaný stĺpik-rohový</t>
  </si>
  <si>
    <t>PVC krytka na profilovaný stĺpik-doraz/ľavý</t>
  </si>
  <si>
    <t>PVC krytka na profilovaný stĺpik-doraz/Pravý</t>
  </si>
  <si>
    <t>PVC krytka na profilovaný stĺpik-priamy</t>
  </si>
  <si>
    <t>Jäcklový profil; galvanizovaný; vystužovací; rozmer: 30x30x2,5mm; materiál: FE -( 2* po všetkych stranách  )-34kusov *5.85m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</si>
  <si>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</si>
  <si>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</si>
  <si>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</si>
  <si>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</si>
  <si>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</si>
  <si>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</si>
  <si>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 xml:space="preserve"> krytka štvorcová na jakle-zátka</t>
  </si>
  <si>
    <t>Skrutka nábytkárska s plochou hlavou M6*60</t>
  </si>
  <si>
    <t>Rozvádzač  RO</t>
  </si>
  <si>
    <t>Rozvodnica na omietku, oceľovoplechová, krytie min. IP 44</t>
  </si>
  <si>
    <t>Hlavný vypínač, 3-pól, min. 32A</t>
  </si>
  <si>
    <t>Hlavný vypínač, 3-pól, min. 20A</t>
  </si>
  <si>
    <t>Istič 16A, charakteristika C, 3-pólový</t>
  </si>
  <si>
    <t>Vývodka P 21</t>
  </si>
  <si>
    <t>Vývodka P 16</t>
  </si>
  <si>
    <t>Prepoj. mostík N7 (ak nie je súčasťou skrinky)</t>
  </si>
  <si>
    <t>Prepoj. mostík PE7 (ak nie je súčasťou skrinky)</t>
  </si>
  <si>
    <t>Podužný merač el.energie</t>
  </si>
  <si>
    <t xml:space="preserve">Istič PR/61 C10, </t>
  </si>
  <si>
    <t>Rozvodka/855.80/Acedur/P67</t>
  </si>
  <si>
    <t>CYKY-J/3x1,5</t>
  </si>
  <si>
    <t>LED svietidlo 1x200W, HS, IP 65</t>
  </si>
  <si>
    <t xml:space="preserve">Alumíniový výložník/farba: sivá/elox+T kus-komplet v. 2 m, </t>
  </si>
  <si>
    <t>Revízna správa a PD</t>
  </si>
  <si>
    <t>Podružný materiál</t>
  </si>
  <si>
    <t>Montáž elektroinštalácie</t>
  </si>
  <si>
    <t>Osvetlenie</t>
  </si>
  <si>
    <t>Napojenie EL, výkop kabel</t>
  </si>
  <si>
    <t>Projekt skutočného vyhotovenia</t>
  </si>
  <si>
    <t>Výkop vsakovacej jamy</t>
  </si>
  <si>
    <t>Vytýčenie, výkop a zrovnanie ryhy pre osadenie obrubníkov</t>
  </si>
  <si>
    <t>Vytýčenie a hĺbenie jám pre osadenie pätiek športového náradia do hutneného a vyrovnaného podložia-volejbal,</t>
  </si>
  <si>
    <t>OSADENIE OBRUBNÍKOV:</t>
  </si>
  <si>
    <t>Osadenie pätiek športového náradia+dodávka PVC rúr M200,volejbal-2*dl.800mm,</t>
  </si>
  <si>
    <t>DRENÁŽ ZEMNEJ PLÁNE:</t>
  </si>
  <si>
    <t>Geotextília drenáž+ vsakovacia jama+ oddeľovacia vrstva</t>
  </si>
  <si>
    <t>Zhutnenie drenáže valcom</t>
  </si>
  <si>
    <t>SKLADBA PODLOŽIA:</t>
  </si>
  <si>
    <t>Štrkodrť fr.32 - 63mm; vrstva min. hr. 100mm; vrátane dopravy</t>
  </si>
  <si>
    <t>Piesok premývaný sušený vrátane dovozu</t>
  </si>
  <si>
    <t>Volejbalové stĺpiky; materiál: hliník; výškovo nadstaviteľné;</t>
  </si>
  <si>
    <t>Krytka na púzdro pre osadenie Volejbalové stĺpiky; materiál: plast;</t>
  </si>
  <si>
    <t>Odstránenie zeminy do minimálnej hrúbky 250 mm s následným vyhrnutím do 50m</t>
  </si>
  <si>
    <t>Úprava pláne so zhutnením /min. hodnota hutnenia je  35MPa/</t>
  </si>
  <si>
    <t>Vytýčenie a vŕtanie otvorov pre stĺpiky oplotenia do hutneného podložia</t>
  </si>
  <si>
    <t xml:space="preserve">Vytýčenie, výkop a zrovnanie ryhy pre osadenie obrubníkov a položenie zemnenia do ryhy </t>
  </si>
  <si>
    <t>Debnenie stien základových pásov, zhotovenie-dielce</t>
  </si>
  <si>
    <t>Debnenie stien základových pásov, odstránenie-dielce</t>
  </si>
  <si>
    <t>Štrkodrť fr.32 - 63mm; vrstva min. hr. 200mm; vrátane dopravy</t>
  </si>
  <si>
    <t>Betón C20/25 pre osadenie základov  vrátane spracovania a dopravy.</t>
  </si>
  <si>
    <t>Štrkodrť fr. 4-16mm, vrstva minimálnej hrúbky 30mm; vrátane dopravy</t>
  </si>
  <si>
    <t>Štrkodrť fr. 0-8mm, vrstva minimálnej hrúbky 50mm; vrátane dopravy</t>
  </si>
  <si>
    <t>Flexodrenážna PVC rúra priemer 100mm</t>
  </si>
  <si>
    <t>Lepidlo PU</t>
  </si>
  <si>
    <t xml:space="preserve">Podlepovacia páska; šírka: 300mm </t>
  </si>
  <si>
    <t>Kremičitý piesok vrátane dopravy</t>
  </si>
  <si>
    <t>Umelá tráva ; dĺžka vlákna: 12mm; v hodná na Padel ihrisko</t>
  </si>
  <si>
    <t>Umelá tráva ; dĺžka vlákna: 12mm; v hodná na Padel ihrisko, biele čiary 50 mm</t>
  </si>
  <si>
    <t>Padel</t>
  </si>
  <si>
    <t>Padel stĺpiky  stĺpiky AL,</t>
  </si>
  <si>
    <t>Sieť  hr.4mm</t>
  </si>
  <si>
    <t>Montáž športového náradia: Padel</t>
  </si>
  <si>
    <t>Stĺpiky oplotenia, rohové, pre osvetlenie, s časti so sieťou</t>
  </si>
  <si>
    <t>Temperované sklo pre padel</t>
  </si>
  <si>
    <t>Oplotenie, výplň vhodné na padel</t>
  </si>
  <si>
    <t>PVC krytka na profilovaný stĺpik</t>
  </si>
  <si>
    <t xml:space="preserve">Úchyty na sklo </t>
  </si>
  <si>
    <t>Oplotenie Kompletná zostava na Padel</t>
  </si>
  <si>
    <t>Príslušenstvo a pomocý materiál</t>
  </si>
  <si>
    <t xml:space="preserve">Tribúna na sedenie, dvojradová 55 miest, konštrukcia pozink, vrátane dovozu, montáže, kotvenia a osadenia </t>
  </si>
  <si>
    <t>Odpadkové koše na sepráciu, vráatane dopravy,motáže</t>
  </si>
  <si>
    <t>Podklad zo štrkodrviny fr. 0-63 mm s rozprestretím a zhutnením, po zhutnení hr. 250 mm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</si>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</sst>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-####"/>
    <numFmt numFmtId="165" formatCode="#,##0.000;\-#,##0.000"/>
    <numFmt numFmtId="166" formatCode="#,##0.00_ ;\-#,##0.00\ "/>
    <numFmt numFmtId="167" formatCode="[$€-2]\ #,##0.00"/>
    <numFmt numFmtId="168" formatCode="#,##0.000"/>
  </numFmts>
  <fonts count="30">
    <font>
      <sz val="10"/>
      <name val="Arial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 CE"/>
      <charset val="110"/>
    </font>
    <font>
      <b/>
      <sz val="8"/>
      <name val="Arial"/>
      <family val="2"/>
      <charset val="238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8"/>
      <name val="MS Sans Serif"/>
      <charset val="1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name val="Arial"/>
      <family val="2"/>
      <charset val="238"/>
    </font>
    <font>
      <b/>
      <sz val="8"/>
      <name val="Arial CE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</font>
    <font>
      <sz val="8"/>
      <color rgb="FF003366"/>
      <name val="Arial CE"/>
    </font>
    <font>
      <i/>
      <sz val="8"/>
      <name val="Arial"/>
      <family val="2"/>
      <charset val="238"/>
    </font>
    <font>
      <sz val="9"/>
      <name val="Arial CE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16" fillId="0" borderId="0">
      <alignment vertical="top"/>
      <protection locked="0"/>
    </xf>
    <xf numFmtId="0" fontId="21" fillId="0" borderId="0" applyAlignment="0">
      <alignment vertical="top" wrapText="1"/>
      <protection locked="0"/>
    </xf>
  </cellStyleXfs>
  <cellXfs count="125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2" fontId="15" fillId="0" borderId="0" xfId="0" applyNumberFormat="1" applyFont="1" applyAlignment="1" applyProtection="1">
      <alignment horizontal="left" vertical="center"/>
    </xf>
    <xf numFmtId="2" fontId="18" fillId="0" borderId="0" xfId="0" applyNumberFormat="1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right" vertical="center"/>
    </xf>
    <xf numFmtId="2" fontId="14" fillId="0" borderId="0" xfId="0" applyNumberFormat="1" applyFont="1" applyAlignment="1" applyProtection="1">
      <alignment horizontal="right" vertical="center"/>
    </xf>
    <xf numFmtId="2" fontId="4" fillId="0" borderId="0" xfId="0" applyNumberFormat="1" applyFont="1" applyAlignment="1" applyProtection="1">
      <alignment horizontal="right" vertical="center"/>
    </xf>
    <xf numFmtId="166" fontId="19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wrapText="1"/>
    </xf>
    <xf numFmtId="0" fontId="17" fillId="0" borderId="1" xfId="0" applyFont="1" applyBorder="1" applyAlignment="1" applyProtection="1">
      <alignment horizontal="left" vertical="center"/>
    </xf>
    <xf numFmtId="2" fontId="17" fillId="0" borderId="1" xfId="0" applyNumberFormat="1" applyFont="1" applyBorder="1" applyAlignment="1" applyProtection="1">
      <alignment horizontal="left" vertical="center"/>
    </xf>
    <xf numFmtId="2" fontId="17" fillId="0" borderId="1" xfId="0" applyNumberFormat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2" fontId="17" fillId="0" borderId="0" xfId="0" applyNumberFormat="1" applyFont="1" applyAlignment="1" applyProtection="1">
      <alignment horizontal="left" vertical="center"/>
    </xf>
    <xf numFmtId="2" fontId="17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165" fontId="7" fillId="0" borderId="0" xfId="0" applyNumberFormat="1" applyFont="1" applyAlignment="1" applyProtection="1">
      <alignment horizontal="right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top" wrapText="1"/>
    </xf>
    <xf numFmtId="166" fontId="8" fillId="0" borderId="8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166" fontId="10" fillId="0" borderId="0" xfId="0" applyNumberFormat="1" applyFont="1" applyAlignment="1" applyProtection="1">
      <alignment horizontal="right" vertical="center"/>
    </xf>
    <xf numFmtId="0" fontId="21" fillId="0" borderId="0" xfId="2" applyAlignment="1" applyProtection="1">
      <alignment horizontal="left" vertical="top"/>
    </xf>
    <xf numFmtId="0" fontId="1" fillId="0" borderId="0" xfId="2" applyFont="1" applyAlignment="1" applyProtection="1">
      <alignment horizontal="left" vertical="center"/>
    </xf>
    <xf numFmtId="0" fontId="2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left" vertical="center"/>
    </xf>
    <xf numFmtId="0" fontId="22" fillId="0" borderId="0" xfId="2" applyFont="1" applyAlignment="1" applyProtection="1">
      <alignment horizontal="left" vertical="center"/>
    </xf>
    <xf numFmtId="49" fontId="22" fillId="0" borderId="0" xfId="2" applyNumberFormat="1" applyFont="1" applyAlignment="1" applyProtection="1">
      <alignment horizontal="left" vertical="center"/>
    </xf>
    <xf numFmtId="0" fontId="2" fillId="0" borderId="0" xfId="2" applyFont="1" applyAlignment="1" applyProtection="1">
      <alignment horizontal="left"/>
    </xf>
    <xf numFmtId="0" fontId="2" fillId="0" borderId="3" xfId="2" applyFont="1" applyBorder="1" applyAlignment="1" applyProtection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</xf>
    <xf numFmtId="164" fontId="2" fillId="0" borderId="2" xfId="2" applyNumberFormat="1" applyFont="1" applyBorder="1" applyAlignment="1" applyProtection="1">
      <alignment horizontal="center" vertical="center"/>
    </xf>
    <xf numFmtId="164" fontId="2" fillId="0" borderId="6" xfId="2" applyNumberFormat="1" applyFont="1" applyBorder="1" applyAlignment="1" applyProtection="1">
      <alignment horizontal="center" vertical="center"/>
    </xf>
    <xf numFmtId="0" fontId="17" fillId="0" borderId="1" xfId="2" applyFont="1" applyBorder="1" applyAlignment="1" applyProtection="1">
      <alignment horizontal="center" vertical="center"/>
    </xf>
    <xf numFmtId="0" fontId="17" fillId="0" borderId="1" xfId="2" applyFont="1" applyBorder="1" applyAlignment="1" applyProtection="1">
      <alignment horizontal="left" vertical="center"/>
    </xf>
    <xf numFmtId="165" fontId="17" fillId="0" borderId="1" xfId="2" applyNumberFormat="1" applyFont="1" applyBorder="1" applyAlignment="1" applyProtection="1">
      <alignment horizontal="right" vertical="center"/>
    </xf>
    <xf numFmtId="0" fontId="15" fillId="0" borderId="0" xfId="2" applyFont="1" applyAlignment="1" applyProtection="1">
      <alignment horizontal="left" vertical="center"/>
    </xf>
    <xf numFmtId="0" fontId="15" fillId="0" borderId="0" xfId="2" applyFont="1" applyAlignment="1" applyProtection="1">
      <alignment horizontal="center" vertical="center"/>
    </xf>
    <xf numFmtId="0" fontId="18" fillId="0" borderId="0" xfId="2" applyFont="1" applyAlignment="1" applyProtection="1">
      <alignment horizontal="left" vertical="center"/>
    </xf>
    <xf numFmtId="165" fontId="18" fillId="0" borderId="0" xfId="2" applyNumberFormat="1" applyFont="1" applyAlignment="1" applyProtection="1">
      <alignment horizontal="right" vertical="center"/>
    </xf>
    <xf numFmtId="0" fontId="1" fillId="0" borderId="0" xfId="2" applyFont="1" applyAlignment="1" applyProtection="1">
      <alignment horizontal="center" vertical="center" wrapText="1"/>
    </xf>
    <xf numFmtId="0" fontId="1" fillId="0" borderId="0" xfId="2" applyFont="1" applyAlignment="1" applyProtection="1">
      <alignment horizontal="center" vertical="center"/>
    </xf>
    <xf numFmtId="0" fontId="1" fillId="0" borderId="0" xfId="2" applyFont="1" applyAlignment="1" applyProtection="1">
      <alignment horizontal="left" vertical="center" wrapText="1"/>
    </xf>
    <xf numFmtId="165" fontId="1" fillId="0" borderId="0" xfId="2" applyNumberFormat="1" applyFont="1" applyAlignment="1" applyProtection="1">
      <alignment horizontal="right" vertical="center"/>
    </xf>
    <xf numFmtId="0" fontId="13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horizontal="left" vertical="center" wrapText="1"/>
    </xf>
    <xf numFmtId="165" fontId="11" fillId="0" borderId="0" xfId="2" applyNumberFormat="1" applyFont="1" applyAlignment="1" applyProtection="1">
      <alignment horizontal="right" vertical="center"/>
    </xf>
    <xf numFmtId="165" fontId="13" fillId="0" borderId="0" xfId="2" applyNumberFormat="1" applyFont="1" applyAlignment="1" applyProtection="1">
      <alignment horizontal="right" vertical="center"/>
    </xf>
    <xf numFmtId="0" fontId="13" fillId="0" borderId="0" xfId="2" applyFont="1" applyAlignment="1" applyProtection="1">
      <alignment horizontal="center" vertical="center"/>
    </xf>
    <xf numFmtId="0" fontId="13" fillId="0" borderId="0" xfId="2" applyFont="1" applyAlignment="1" applyProtection="1">
      <alignment horizontal="left" vertical="center" wrapText="1"/>
    </xf>
    <xf numFmtId="0" fontId="20" fillId="0" borderId="0" xfId="2" applyFont="1" applyAlignment="1" applyProtection="1">
      <alignment horizontal="center" vertical="center"/>
    </xf>
    <xf numFmtId="0" fontId="20" fillId="0" borderId="0" xfId="2" applyFont="1" applyAlignment="1" applyProtection="1">
      <alignment horizontal="left" vertical="center"/>
    </xf>
    <xf numFmtId="0" fontId="19" fillId="0" borderId="0" xfId="2" applyFont="1" applyAlignment="1" applyProtection="1">
      <alignment horizontal="left" vertical="center"/>
    </xf>
    <xf numFmtId="165" fontId="19" fillId="0" borderId="0" xfId="2" applyNumberFormat="1" applyFont="1" applyAlignment="1" applyProtection="1">
      <alignment horizontal="right" vertical="center"/>
    </xf>
    <xf numFmtId="0" fontId="7" fillId="0" borderId="1" xfId="2" applyFont="1" applyBorder="1" applyAlignment="1" applyProtection="1">
      <alignment horizontal="left" vertical="center"/>
    </xf>
    <xf numFmtId="4" fontId="7" fillId="0" borderId="1" xfId="2" applyNumberFormat="1" applyFont="1" applyBorder="1" applyAlignment="1" applyProtection="1">
      <alignment horizontal="right" vertical="center"/>
    </xf>
    <xf numFmtId="4" fontId="7" fillId="0" borderId="1" xfId="2" applyNumberFormat="1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/>
    </xf>
    <xf numFmtId="4" fontId="13" fillId="0" borderId="0" xfId="2" applyNumberFormat="1" applyFont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4" fontId="4" fillId="0" borderId="0" xfId="2" applyNumberFormat="1" applyFont="1" applyAlignment="1" applyProtection="1">
      <alignment horizontal="right" vertical="center"/>
    </xf>
    <xf numFmtId="4" fontId="1" fillId="0" borderId="0" xfId="2" applyNumberFormat="1" applyFont="1" applyAlignment="1" applyProtection="1">
      <alignment horizontal="right" vertical="center"/>
    </xf>
    <xf numFmtId="4" fontId="8" fillId="0" borderId="0" xfId="2" applyNumberFormat="1" applyFont="1" applyAlignment="1" applyProtection="1">
      <alignment horizontal="right" vertical="center"/>
    </xf>
    <xf numFmtId="4" fontId="11" fillId="0" borderId="0" xfId="2" applyNumberFormat="1" applyFont="1" applyAlignment="1" applyProtection="1">
      <alignment horizontal="right" vertical="center"/>
    </xf>
    <xf numFmtId="0" fontId="26" fillId="0" borderId="0" xfId="2" applyFont="1" applyAlignment="1" applyProtection="1"/>
    <xf numFmtId="0" fontId="10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horizontal="left" vertical="center"/>
    </xf>
    <xf numFmtId="4" fontId="9" fillId="0" borderId="0" xfId="2" applyNumberFormat="1" applyFont="1" applyAlignment="1" applyProtection="1">
      <alignment horizontal="right" vertical="center"/>
    </xf>
    <xf numFmtId="4" fontId="9" fillId="0" borderId="0" xfId="2" applyNumberFormat="1" applyFont="1" applyAlignment="1" applyProtection="1">
      <alignment horizontal="left" vertical="center"/>
    </xf>
    <xf numFmtId="4" fontId="10" fillId="0" borderId="0" xfId="2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top" wrapText="1"/>
    </xf>
    <xf numFmtId="166" fontId="8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horizontal="center"/>
    </xf>
    <xf numFmtId="167" fontId="24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left" wrapText="1"/>
    </xf>
    <xf numFmtId="0" fontId="25" fillId="0" borderId="0" xfId="0" applyFont="1" applyAlignment="1" applyProtection="1">
      <alignment wrapText="1"/>
    </xf>
    <xf numFmtId="2" fontId="4" fillId="0" borderId="0" xfId="0" applyNumberFormat="1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center" vertical="center"/>
    </xf>
    <xf numFmtId="2" fontId="27" fillId="0" borderId="0" xfId="0" applyNumberFormat="1" applyFont="1" applyAlignment="1" applyProtection="1">
      <alignment horizontal="right" vertical="center"/>
    </xf>
    <xf numFmtId="0" fontId="28" fillId="0" borderId="0" xfId="0" applyFont="1" applyAlignment="1">
      <alignment horizontal="left" vertical="center" wrapText="1"/>
      <protection locked="0"/>
    </xf>
    <xf numFmtId="0" fontId="28" fillId="0" borderId="0" xfId="0" applyFont="1" applyAlignment="1">
      <alignment horizontal="center" vertical="center" wrapText="1"/>
      <protection locked="0"/>
    </xf>
    <xf numFmtId="168" fontId="28" fillId="0" borderId="0" xfId="0" applyNumberFormat="1" applyFont="1" applyAlignment="1">
      <alignment vertical="center"/>
      <protection locked="0"/>
    </xf>
    <xf numFmtId="4" fontId="28" fillId="0" borderId="0" xfId="0" applyNumberFormat="1" applyFont="1" applyAlignment="1">
      <alignment vertic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Alignment="1">
      <alignment horizontal="left"/>
      <protection locked="0"/>
    </xf>
    <xf numFmtId="0" fontId="5" fillId="0" borderId="0" xfId="2" applyFont="1" applyAlignment="1" applyProtection="1">
      <alignment horizontal="left"/>
    </xf>
    <xf numFmtId="0" fontId="21" fillId="0" borderId="0" xfId="2" applyAlignment="1">
      <alignment horizontal="left"/>
      <protection locked="0"/>
    </xf>
  </cellXfs>
  <cellStyles count="3">
    <cellStyle name="Normálna" xfId="0" builtinId="0"/>
    <cellStyle name="Normálna 2" xfId="1" xr:uid="{00000000-0005-0000-0000-000001000000}"/>
    <cellStyle name="Normálna 3" xfId="2" xr:uid="{0A1E6CAD-A62C-44DA-B4F8-42FAC519B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atarianajombik/Desktop/HAHASIAH/OVS_BOJNICE/03_ROZPOCET%20a%20VV/022025_Rozpocet_Bojnice.xlsx" TargetMode="External"/><Relationship Id="rId1" Type="http://schemas.openxmlformats.org/officeDocument/2006/relationships/externalLinkPath" Target="03_ROZPOCET%20a%20VV/022025_Rozpocet_Bojn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  "/>
      <sheetName val="Rekapitulácia"/>
      <sheetName val="Krycí list "/>
      <sheetName val="Rozpocet_01"/>
      <sheetName val="Krycí list  (2)"/>
      <sheetName val="Rozpocet_02"/>
      <sheetName val="Krycí list  (3)"/>
      <sheetName val="Rozpocet_03"/>
      <sheetName val="Krycí list  (4)"/>
      <sheetName val="Rozpocet_04"/>
    </sheetNames>
    <sheetDataSet>
      <sheetData sheetId="0"/>
      <sheetData sheetId="1">
        <row r="16">
          <cell r="B16" t="str">
            <v xml:space="preserve">SO 12.1 MULTIFUNKČNÉ IHRISKO 
</v>
          </cell>
        </row>
        <row r="18">
          <cell r="B18" t="str">
            <v>SO 12.3 PADEL</v>
          </cell>
        </row>
        <row r="19">
          <cell r="B19" t="str">
            <v>SO12.4 VYBAVENIE</v>
          </cell>
        </row>
      </sheetData>
      <sheetData sheetId="2"/>
      <sheetData sheetId="3"/>
      <sheetData sheetId="4">
        <row r="9">
          <cell r="E9" t="str">
            <v>SO 12.2 BEACH VOLEJBALOVÉ IHRISKO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showGridLines="0" zoomScale="190" zoomScaleNormal="190" workbookViewId="0">
      <pane ySplit="13" topLeftCell="A15" activePane="bottomLeft" state="frozenSplit"/>
      <selection pane="bottomLeft" activeCell="C17" sqref="C17"/>
    </sheetView>
  </sheetViews>
  <sheetFormatPr baseColWidth="10" defaultColWidth="9.1640625" defaultRowHeight="12.75" customHeight="1"/>
  <cols>
    <col min="1" max="1" width="12.6640625" style="1" customWidth="1"/>
    <col min="2" max="2" width="46.6640625" style="1" customWidth="1"/>
    <col min="3" max="3" width="13.5" style="1" customWidth="1"/>
    <col min="4" max="16384" width="9.1640625" style="1"/>
  </cols>
  <sheetData>
    <row r="1" spans="1:3" ht="18" customHeight="1">
      <c r="A1" s="45" t="s">
        <v>42</v>
      </c>
      <c r="B1" s="46"/>
      <c r="C1" s="46"/>
    </row>
    <row r="2" spans="1:3" ht="12" customHeight="1">
      <c r="A2" s="23" t="s">
        <v>2</v>
      </c>
      <c r="B2" s="4" t="s">
        <v>115</v>
      </c>
      <c r="C2" s="5"/>
    </row>
    <row r="3" spans="1:3" ht="12" customHeight="1">
      <c r="A3" s="23" t="s">
        <v>3</v>
      </c>
      <c r="B3" s="4" t="s">
        <v>119</v>
      </c>
      <c r="C3" s="47"/>
    </row>
    <row r="4" spans="1:3" ht="12" customHeight="1">
      <c r="A4" s="23" t="s">
        <v>4</v>
      </c>
      <c r="B4" s="4" t="s">
        <v>0</v>
      </c>
      <c r="C4" s="47"/>
    </row>
    <row r="5" spans="1:3" ht="12" customHeight="1">
      <c r="A5" s="4" t="s">
        <v>5</v>
      </c>
      <c r="B5" s="4" t="s">
        <v>0</v>
      </c>
      <c r="C5" s="47"/>
    </row>
    <row r="6" spans="1:3" ht="6" customHeight="1">
      <c r="A6" s="4"/>
      <c r="B6" s="4"/>
      <c r="C6" s="47"/>
    </row>
    <row r="7" spans="1:3" ht="12" customHeight="1">
      <c r="A7" s="4" t="s">
        <v>6</v>
      </c>
      <c r="B7" s="4" t="s">
        <v>113</v>
      </c>
      <c r="C7" s="47"/>
    </row>
    <row r="8" spans="1:3" ht="12" customHeight="1">
      <c r="A8" s="4" t="s">
        <v>7</v>
      </c>
      <c r="B8" s="4" t="s">
        <v>33</v>
      </c>
      <c r="C8" s="47"/>
    </row>
    <row r="9" spans="1:3" ht="12" customHeight="1">
      <c r="A9" s="4" t="s">
        <v>8</v>
      </c>
      <c r="B9" s="35" t="s">
        <v>114</v>
      </c>
      <c r="C9" s="47"/>
    </row>
    <row r="10" spans="1:3" ht="6" customHeight="1">
      <c r="A10" s="46"/>
      <c r="B10" s="46"/>
      <c r="C10" s="46"/>
    </row>
    <row r="11" spans="1:3" ht="13">
      <c r="A11" s="25" t="s">
        <v>9</v>
      </c>
      <c r="B11" s="26" t="s">
        <v>10</v>
      </c>
      <c r="C11" s="48" t="s">
        <v>11</v>
      </c>
    </row>
    <row r="12" spans="1:3" ht="12" customHeight="1">
      <c r="A12" s="27">
        <v>1</v>
      </c>
      <c r="B12" s="28">
        <v>2</v>
      </c>
      <c r="C12" s="49">
        <v>3</v>
      </c>
    </row>
    <row r="13" spans="1:3" ht="3.75" customHeight="1">
      <c r="A13" s="2"/>
      <c r="B13" s="2"/>
      <c r="C13" s="2"/>
    </row>
    <row r="14" spans="1:3" s="6" customFormat="1" ht="12.75" customHeight="1">
      <c r="A14" s="50" t="s">
        <v>1</v>
      </c>
      <c r="B14" s="51" t="s">
        <v>17</v>
      </c>
      <c r="C14" s="52">
        <f>C21</f>
        <v>0</v>
      </c>
    </row>
    <row r="15" spans="1:3" s="6" customFormat="1" ht="12.75" customHeight="1">
      <c r="A15" s="50"/>
      <c r="B15" s="51"/>
      <c r="C15" s="52"/>
    </row>
    <row r="16" spans="1:3" s="6" customFormat="1" ht="12.75" customHeight="1">
      <c r="A16" s="53">
        <v>1</v>
      </c>
      <c r="B16" s="54" t="s">
        <v>121</v>
      </c>
      <c r="C16" s="55">
        <f>Rozpocet_01!G181</f>
        <v>0</v>
      </c>
    </row>
    <row r="17" spans="1:3" s="6" customFormat="1" ht="12.75" customHeight="1">
      <c r="A17" s="53">
        <v>2</v>
      </c>
      <c r="B17" s="54" t="s">
        <v>116</v>
      </c>
      <c r="C17" s="55">
        <f>Rozpocet_02!G60</f>
        <v>0</v>
      </c>
    </row>
    <row r="18" spans="1:3" s="6" customFormat="1" ht="12.75" customHeight="1">
      <c r="A18" s="53">
        <v>3</v>
      </c>
      <c r="B18" s="54" t="s">
        <v>117</v>
      </c>
      <c r="C18" s="55">
        <f>Rozpocet_03!G105</f>
        <v>0</v>
      </c>
    </row>
    <row r="19" spans="1:3" s="6" customFormat="1" ht="12.75" customHeight="1">
      <c r="A19" s="53">
        <v>4</v>
      </c>
      <c r="B19" s="54" t="s">
        <v>118</v>
      </c>
      <c r="C19" s="55">
        <f>Rozpocet_04!F44</f>
        <v>0</v>
      </c>
    </row>
    <row r="20" spans="1:3" s="6" customFormat="1" ht="12.75" customHeight="1">
      <c r="A20" s="7"/>
      <c r="B20" s="107"/>
      <c r="C20" s="108"/>
    </row>
    <row r="21" spans="1:3" s="8" customFormat="1" ht="12.75" customHeight="1">
      <c r="B21" s="56" t="s">
        <v>12</v>
      </c>
      <c r="C21" s="57">
        <f>C16+C17+C18</f>
        <v>0</v>
      </c>
    </row>
  </sheetData>
  <phoneticPr fontId="1" type="noConversion"/>
  <pageMargins left="1.1023621559143066" right="1.1023621559143066" top="0.78740155696868896" bottom="0.78740155696868896" header="0" footer="0"/>
  <pageSetup paperSize="9" fitToHeight="9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1"/>
  <sheetViews>
    <sheetView showGridLines="0" tabSelected="1" view="pageBreakPreview" zoomScaleNormal="100" zoomScaleSheetLayoutView="100" workbookViewId="0">
      <pane ySplit="11" topLeftCell="A12" activePane="bottomLeft" state="frozenSplit"/>
      <selection activeCell="V45" sqref="V45:V46"/>
      <selection pane="bottomLeft" activeCell="C3" sqref="C3"/>
    </sheetView>
  </sheetViews>
  <sheetFormatPr baseColWidth="10" defaultColWidth="9.1640625" defaultRowHeight="11.25" customHeight="1"/>
  <cols>
    <col min="1" max="1" width="10.83203125" style="44" customWidth="1"/>
    <col min="2" max="2" width="1.6640625" style="1" customWidth="1"/>
    <col min="3" max="3" width="57.33203125" style="1" customWidth="1"/>
    <col min="4" max="4" width="4.6640625" style="1" customWidth="1"/>
    <col min="5" max="5" width="9.5" style="1" customWidth="1"/>
    <col min="6" max="6" width="10" style="1" customWidth="1"/>
    <col min="7" max="7" width="12.6640625" style="1" customWidth="1"/>
    <col min="8" max="16384" width="9.1640625" style="1"/>
  </cols>
  <sheetData>
    <row r="1" spans="1:7" ht="18" customHeight="1">
      <c r="A1" s="121" t="s">
        <v>253</v>
      </c>
      <c r="B1" s="122"/>
      <c r="C1" s="122"/>
      <c r="D1" s="122"/>
      <c r="E1" s="122"/>
      <c r="F1" s="122"/>
      <c r="G1" s="122"/>
    </row>
    <row r="2" spans="1:7" ht="11.25" customHeight="1">
      <c r="A2" s="23" t="s">
        <v>2</v>
      </c>
      <c r="B2" s="4"/>
      <c r="C2" s="4" t="s">
        <v>115</v>
      </c>
      <c r="D2" s="4"/>
      <c r="E2" s="4"/>
      <c r="F2" s="4"/>
      <c r="G2" s="4"/>
    </row>
    <row r="3" spans="1:7" ht="24">
      <c r="A3" s="23" t="s">
        <v>3</v>
      </c>
      <c r="B3" s="4"/>
      <c r="C3" s="36" t="str">
        <f>[1]Rekapitulácia!B16</f>
        <v xml:space="preserve">SO 12.1 MULTIFUNKČNÉ IHRISKO 
</v>
      </c>
      <c r="D3" s="4"/>
      <c r="E3" s="4"/>
      <c r="F3" s="4"/>
      <c r="G3" s="4"/>
    </row>
    <row r="4" spans="1:7" ht="5.25" customHeight="1">
      <c r="A4" s="4"/>
      <c r="B4" s="4"/>
      <c r="C4" s="4"/>
      <c r="D4" s="4"/>
      <c r="E4" s="4"/>
      <c r="F4" s="4"/>
      <c r="G4" s="4"/>
    </row>
    <row r="5" spans="1:7" ht="11.25" customHeight="1">
      <c r="A5" s="4" t="s">
        <v>6</v>
      </c>
      <c r="B5" s="4"/>
      <c r="C5" s="4" t="s">
        <v>113</v>
      </c>
      <c r="D5" s="4"/>
      <c r="E5" s="4"/>
      <c r="F5" s="4"/>
      <c r="G5" s="4"/>
    </row>
    <row r="6" spans="1:7" ht="11.25" customHeight="1">
      <c r="A6" s="4" t="s">
        <v>30</v>
      </c>
      <c r="B6" s="4"/>
      <c r="C6" s="4" t="s">
        <v>33</v>
      </c>
      <c r="D6" s="4"/>
      <c r="E6" s="4"/>
      <c r="F6" s="4"/>
      <c r="G6" s="4"/>
    </row>
    <row r="7" spans="1:7" ht="11.25" customHeight="1">
      <c r="A7" s="4" t="s">
        <v>8</v>
      </c>
      <c r="B7" s="4"/>
      <c r="C7" s="35" t="s">
        <v>114</v>
      </c>
      <c r="D7" s="4"/>
      <c r="E7" s="4"/>
      <c r="F7" s="4"/>
      <c r="G7" s="4"/>
    </row>
    <row r="8" spans="1:7" ht="13">
      <c r="A8" s="43"/>
      <c r="B8" s="24"/>
      <c r="C8" s="24"/>
      <c r="D8" s="24"/>
      <c r="E8" s="24"/>
      <c r="F8" s="24"/>
      <c r="G8" s="24"/>
    </row>
    <row r="9" spans="1:7" ht="21.75" customHeight="1">
      <c r="A9" s="25" t="s">
        <v>13</v>
      </c>
      <c r="B9" s="26"/>
      <c r="C9" s="26" t="s">
        <v>10</v>
      </c>
      <c r="D9" s="26" t="s">
        <v>14</v>
      </c>
      <c r="E9" s="26" t="s">
        <v>15</v>
      </c>
      <c r="F9" s="26" t="s">
        <v>16</v>
      </c>
      <c r="G9" s="26" t="s">
        <v>11</v>
      </c>
    </row>
    <row r="10" spans="1:7" ht="11.25" customHeight="1">
      <c r="A10" s="27">
        <v>1</v>
      </c>
      <c r="B10" s="28"/>
      <c r="C10" s="28">
        <v>2</v>
      </c>
      <c r="D10" s="28">
        <v>3</v>
      </c>
      <c r="E10" s="28">
        <v>4</v>
      </c>
      <c r="F10" s="28">
        <v>5</v>
      </c>
      <c r="G10" s="28">
        <v>6</v>
      </c>
    </row>
    <row r="11" spans="1:7" ht="3.75" customHeight="1">
      <c r="A11" s="43"/>
      <c r="B11" s="24"/>
      <c r="C11" s="24"/>
      <c r="D11" s="24"/>
      <c r="E11" s="24"/>
      <c r="F11" s="24"/>
      <c r="G11" s="24"/>
    </row>
    <row r="12" spans="1:7" s="3" customFormat="1" ht="11">
      <c r="A12" s="9"/>
      <c r="B12" s="9"/>
      <c r="C12" s="37" t="s">
        <v>17</v>
      </c>
      <c r="D12" s="37"/>
      <c r="E12" s="38"/>
      <c r="F12" s="38"/>
      <c r="G12" s="39">
        <f>G181</f>
        <v>0</v>
      </c>
    </row>
    <row r="13" spans="1:7" s="3" customFormat="1" ht="11">
      <c r="A13" s="9"/>
      <c r="B13" s="9"/>
      <c r="C13" s="40"/>
      <c r="D13" s="40"/>
      <c r="E13" s="41"/>
      <c r="F13" s="41"/>
      <c r="G13" s="42"/>
    </row>
    <row r="14" spans="1:7" s="3" customFormat="1" ht="11">
      <c r="A14" s="9"/>
      <c r="B14" s="9"/>
      <c r="C14" s="19" t="s">
        <v>18</v>
      </c>
      <c r="D14" s="20"/>
      <c r="E14" s="29"/>
      <c r="F14" s="29"/>
      <c r="G14" s="30">
        <f>SUM(G15:G29)</f>
        <v>0</v>
      </c>
    </row>
    <row r="15" spans="1:7" s="3" customFormat="1" ht="12">
      <c r="A15" s="9">
        <v>1</v>
      </c>
      <c r="B15" s="9"/>
      <c r="C15" s="10" t="s">
        <v>45</v>
      </c>
      <c r="D15" s="9" t="s">
        <v>21</v>
      </c>
      <c r="E15" s="31">
        <v>241.6</v>
      </c>
      <c r="F15" s="31"/>
      <c r="G15" s="31">
        <f t="shared" ref="G15:G29" si="0">ROUND(SUM(E15*F15),2)</f>
        <v>0</v>
      </c>
    </row>
    <row r="16" spans="1:7" s="3" customFormat="1" ht="12">
      <c r="A16" s="9">
        <v>2</v>
      </c>
      <c r="B16" s="9"/>
      <c r="C16" s="10" t="s">
        <v>46</v>
      </c>
      <c r="D16" s="9" t="s">
        <v>19</v>
      </c>
      <c r="E16" s="31">
        <v>604</v>
      </c>
      <c r="F16" s="31"/>
      <c r="G16" s="31">
        <f t="shared" si="0"/>
        <v>0</v>
      </c>
    </row>
    <row r="17" spans="1:7" s="3" customFormat="1" ht="12">
      <c r="A17" s="9">
        <v>3</v>
      </c>
      <c r="B17" s="9"/>
      <c r="C17" s="10" t="s">
        <v>47</v>
      </c>
      <c r="D17" s="9" t="s">
        <v>21</v>
      </c>
      <c r="E17" s="31">
        <v>18</v>
      </c>
      <c r="F17" s="31"/>
      <c r="G17" s="31">
        <f t="shared" si="0"/>
        <v>0</v>
      </c>
    </row>
    <row r="18" spans="1:7" s="3" customFormat="1" ht="12">
      <c r="A18" s="9">
        <v>4</v>
      </c>
      <c r="B18" s="9"/>
      <c r="C18" s="10" t="s">
        <v>48</v>
      </c>
      <c r="D18" s="9" t="s">
        <v>21</v>
      </c>
      <c r="E18" s="31">
        <v>8</v>
      </c>
      <c r="F18" s="31"/>
      <c r="G18" s="31">
        <f t="shared" si="0"/>
        <v>0</v>
      </c>
    </row>
    <row r="19" spans="1:7" s="3" customFormat="1" ht="12">
      <c r="A19" s="9">
        <v>5</v>
      </c>
      <c r="B19" s="9"/>
      <c r="C19" s="10" t="s">
        <v>122</v>
      </c>
      <c r="D19" s="9" t="s">
        <v>21</v>
      </c>
      <c r="E19" s="31">
        <v>6.9119999999999999</v>
      </c>
      <c r="F19" s="31"/>
      <c r="G19" s="31">
        <f t="shared" si="0"/>
        <v>0</v>
      </c>
    </row>
    <row r="20" spans="1:7" s="3" customFormat="1" ht="24">
      <c r="A20" s="9">
        <v>6</v>
      </c>
      <c r="B20" s="9"/>
      <c r="C20" s="10" t="s">
        <v>49</v>
      </c>
      <c r="D20" s="9" t="s">
        <v>21</v>
      </c>
      <c r="E20" s="31">
        <v>8.1</v>
      </c>
      <c r="F20" s="31"/>
      <c r="G20" s="31">
        <f t="shared" si="0"/>
        <v>0</v>
      </c>
    </row>
    <row r="21" spans="1:7" s="6" customFormat="1" ht="12">
      <c r="A21" s="9">
        <v>7</v>
      </c>
      <c r="B21" s="9"/>
      <c r="C21" s="10" t="s">
        <v>123</v>
      </c>
      <c r="D21" s="9" t="s">
        <v>64</v>
      </c>
      <c r="E21" s="31">
        <v>100</v>
      </c>
      <c r="F21" s="31"/>
      <c r="G21" s="31">
        <f t="shared" si="0"/>
        <v>0</v>
      </c>
    </row>
    <row r="22" spans="1:7" s="3" customFormat="1" ht="24">
      <c r="A22" s="9">
        <v>8</v>
      </c>
      <c r="B22" s="9"/>
      <c r="C22" s="10" t="s">
        <v>124</v>
      </c>
      <c r="D22" s="9" t="s">
        <v>21</v>
      </c>
      <c r="E22" s="31">
        <v>2.4</v>
      </c>
      <c r="F22" s="31"/>
      <c r="G22" s="31">
        <f t="shared" si="0"/>
        <v>0</v>
      </c>
    </row>
    <row r="23" spans="1:7" s="3" customFormat="1" ht="12">
      <c r="A23" s="9">
        <v>9</v>
      </c>
      <c r="B23" s="9"/>
      <c r="C23" s="10" t="s">
        <v>34</v>
      </c>
      <c r="D23" s="9" t="s">
        <v>21</v>
      </c>
      <c r="E23" s="31">
        <v>15</v>
      </c>
      <c r="F23" s="31"/>
      <c r="G23" s="31">
        <f t="shared" si="0"/>
        <v>0</v>
      </c>
    </row>
    <row r="24" spans="1:7" s="3" customFormat="1" ht="12">
      <c r="A24" s="9">
        <v>10</v>
      </c>
      <c r="B24" s="9"/>
      <c r="C24" s="10" t="s">
        <v>36</v>
      </c>
      <c r="D24" s="9" t="s">
        <v>19</v>
      </c>
      <c r="E24" s="31">
        <v>204</v>
      </c>
      <c r="F24" s="31"/>
      <c r="G24" s="31">
        <f t="shared" si="0"/>
        <v>0</v>
      </c>
    </row>
    <row r="25" spans="1:7" s="3" customFormat="1" ht="12">
      <c r="A25" s="9">
        <v>11</v>
      </c>
      <c r="B25" s="9"/>
      <c r="C25" s="10" t="s">
        <v>35</v>
      </c>
      <c r="D25" s="9" t="s">
        <v>32</v>
      </c>
      <c r="E25" s="31">
        <v>7</v>
      </c>
      <c r="F25" s="31"/>
      <c r="G25" s="31">
        <f t="shared" si="0"/>
        <v>0</v>
      </c>
    </row>
    <row r="26" spans="1:7" s="3" customFormat="1" ht="12">
      <c r="A26" s="9">
        <v>12</v>
      </c>
      <c r="B26" s="9"/>
      <c r="C26" s="10" t="s">
        <v>22</v>
      </c>
      <c r="D26" s="9" t="s">
        <v>21</v>
      </c>
      <c r="E26" s="31">
        <v>285.012</v>
      </c>
      <c r="F26" s="31"/>
      <c r="G26" s="31">
        <f t="shared" si="0"/>
        <v>0</v>
      </c>
    </row>
    <row r="27" spans="1:7" s="3" customFormat="1" ht="12">
      <c r="A27" s="9">
        <v>13</v>
      </c>
      <c r="B27" s="9"/>
      <c r="C27" s="10" t="s">
        <v>23</v>
      </c>
      <c r="D27" s="9" t="s">
        <v>21</v>
      </c>
      <c r="E27" s="31">
        <v>285.012</v>
      </c>
      <c r="F27" s="31"/>
      <c r="G27" s="31">
        <f t="shared" si="0"/>
        <v>0</v>
      </c>
    </row>
    <row r="28" spans="1:7" s="3" customFormat="1" ht="12">
      <c r="A28" s="9">
        <v>14</v>
      </c>
      <c r="B28" s="9"/>
      <c r="C28" s="10" t="s">
        <v>24</v>
      </c>
      <c r="D28" s="9" t="s">
        <v>21</v>
      </c>
      <c r="E28" s="31">
        <v>285.012</v>
      </c>
      <c r="F28" s="31"/>
      <c r="G28" s="31">
        <f t="shared" si="0"/>
        <v>0</v>
      </c>
    </row>
    <row r="29" spans="1:7" s="3" customFormat="1" ht="12">
      <c r="A29" s="9">
        <v>15</v>
      </c>
      <c r="B29" s="9"/>
      <c r="C29" s="10" t="s">
        <v>37</v>
      </c>
      <c r="D29" s="9" t="s">
        <v>21</v>
      </c>
      <c r="E29" s="31">
        <v>285.012</v>
      </c>
      <c r="F29" s="31"/>
      <c r="G29" s="31">
        <f t="shared" si="0"/>
        <v>0</v>
      </c>
    </row>
    <row r="30" spans="1:7" s="3" customFormat="1" ht="11">
      <c r="A30" s="9"/>
      <c r="B30" s="11"/>
      <c r="C30" s="10"/>
      <c r="D30" s="9"/>
      <c r="E30" s="31"/>
      <c r="F30" s="31"/>
      <c r="G30" s="31"/>
    </row>
    <row r="31" spans="1:7" s="3" customFormat="1" ht="13.5" customHeight="1">
      <c r="A31" s="9"/>
      <c r="B31" s="11"/>
      <c r="C31" s="19" t="s">
        <v>26</v>
      </c>
      <c r="D31" s="20"/>
      <c r="E31" s="29"/>
      <c r="F31" s="31"/>
      <c r="G31" s="30">
        <f>SUM(G32:G38)</f>
        <v>0</v>
      </c>
    </row>
    <row r="32" spans="1:7" s="6" customFormat="1" ht="24">
      <c r="A32" s="9">
        <v>16</v>
      </c>
      <c r="B32" s="9"/>
      <c r="C32" s="10" t="s">
        <v>125</v>
      </c>
      <c r="D32" s="9" t="s">
        <v>21</v>
      </c>
      <c r="E32" s="31">
        <v>6.9119999999999999</v>
      </c>
      <c r="F32" s="31"/>
      <c r="G32" s="31">
        <f t="shared" ref="G32:G38" si="1">ROUND(SUM(E32*F32),2)</f>
        <v>0</v>
      </c>
    </row>
    <row r="33" spans="1:7" s="3" customFormat="1" ht="12">
      <c r="A33" s="9">
        <v>17</v>
      </c>
      <c r="B33" s="9"/>
      <c r="C33" s="10" t="s">
        <v>126</v>
      </c>
      <c r="D33" s="9" t="s">
        <v>51</v>
      </c>
      <c r="E33" s="31">
        <v>50</v>
      </c>
      <c r="F33" s="31"/>
      <c r="G33" s="31">
        <f t="shared" si="1"/>
        <v>0</v>
      </c>
    </row>
    <row r="34" spans="1:7" s="3" customFormat="1" ht="12">
      <c r="A34" s="9">
        <v>18</v>
      </c>
      <c r="B34" s="9"/>
      <c r="C34" s="10" t="s">
        <v>52</v>
      </c>
      <c r="D34" s="9" t="s">
        <v>21</v>
      </c>
      <c r="E34" s="31">
        <v>6.48</v>
      </c>
      <c r="F34" s="31"/>
      <c r="G34" s="31">
        <f t="shared" si="1"/>
        <v>0</v>
      </c>
    </row>
    <row r="35" spans="1:7" s="3" customFormat="1" ht="12">
      <c r="A35" s="9">
        <v>19</v>
      </c>
      <c r="B35" s="9"/>
      <c r="C35" s="10" t="s">
        <v>53</v>
      </c>
      <c r="D35" s="9" t="s">
        <v>51</v>
      </c>
      <c r="E35" s="31">
        <v>108</v>
      </c>
      <c r="F35" s="31"/>
      <c r="G35" s="31">
        <f t="shared" si="1"/>
        <v>0</v>
      </c>
    </row>
    <row r="36" spans="1:7" s="3" customFormat="1" ht="12">
      <c r="A36" s="9">
        <v>20</v>
      </c>
      <c r="B36" s="9"/>
      <c r="C36" s="10" t="s">
        <v>54</v>
      </c>
      <c r="D36" s="9" t="s">
        <v>51</v>
      </c>
      <c r="E36" s="31">
        <v>108</v>
      </c>
      <c r="F36" s="31"/>
      <c r="G36" s="31">
        <f t="shared" si="1"/>
        <v>0</v>
      </c>
    </row>
    <row r="37" spans="1:7" s="3" customFormat="1" ht="12">
      <c r="A37" s="9">
        <v>21</v>
      </c>
      <c r="B37" s="9"/>
      <c r="C37" s="10" t="s">
        <v>55</v>
      </c>
      <c r="D37" s="9" t="s">
        <v>21</v>
      </c>
      <c r="E37" s="31">
        <v>2.4</v>
      </c>
      <c r="F37" s="31"/>
      <c r="G37" s="31">
        <f t="shared" si="1"/>
        <v>0</v>
      </c>
    </row>
    <row r="38" spans="1:7" s="3" customFormat="1" ht="24">
      <c r="A38" s="9">
        <v>22</v>
      </c>
      <c r="B38" s="9"/>
      <c r="C38" s="10" t="s">
        <v>127</v>
      </c>
      <c r="D38" s="9" t="s">
        <v>51</v>
      </c>
      <c r="E38" s="31">
        <v>8</v>
      </c>
      <c r="F38" s="31"/>
      <c r="G38" s="31">
        <f t="shared" si="1"/>
        <v>0</v>
      </c>
    </row>
    <row r="39" spans="1:7" s="3" customFormat="1" ht="10.5" customHeight="1">
      <c r="A39" s="9"/>
      <c r="B39" s="9"/>
      <c r="C39" s="12"/>
      <c r="D39" s="17"/>
      <c r="E39" s="32"/>
      <c r="F39" s="31"/>
      <c r="G39" s="31"/>
    </row>
    <row r="40" spans="1:7" s="3" customFormat="1" ht="11">
      <c r="A40" s="9"/>
      <c r="B40" s="9"/>
      <c r="C40" s="19" t="s">
        <v>27</v>
      </c>
      <c r="D40" s="20"/>
      <c r="E40" s="29"/>
      <c r="F40" s="31"/>
      <c r="G40" s="30">
        <f>SUM(G41:G49)</f>
        <v>0</v>
      </c>
    </row>
    <row r="41" spans="1:7" s="3" customFormat="1" ht="12">
      <c r="A41" s="9">
        <v>23</v>
      </c>
      <c r="B41" s="9"/>
      <c r="C41" s="10" t="s">
        <v>128</v>
      </c>
      <c r="D41" s="9" t="s">
        <v>31</v>
      </c>
      <c r="E41" s="31">
        <v>206</v>
      </c>
      <c r="F41" s="31"/>
      <c r="G41" s="31">
        <f t="shared" ref="G41:G49" si="2">ROUND(SUM(E41*F41),2)</f>
        <v>0</v>
      </c>
    </row>
    <row r="42" spans="1:7" s="6" customFormat="1" ht="12">
      <c r="A42" s="9">
        <v>24</v>
      </c>
      <c r="B42" s="9"/>
      <c r="C42" s="10" t="s">
        <v>56</v>
      </c>
      <c r="D42" s="9" t="s">
        <v>19</v>
      </c>
      <c r="E42" s="31">
        <v>604</v>
      </c>
      <c r="F42" s="31"/>
      <c r="G42" s="31">
        <f t="shared" si="2"/>
        <v>0</v>
      </c>
    </row>
    <row r="43" spans="1:7" s="3" customFormat="1" ht="12">
      <c r="A43" s="9">
        <v>25</v>
      </c>
      <c r="B43" s="9"/>
      <c r="C43" s="10" t="s">
        <v>57</v>
      </c>
      <c r="D43" s="9" t="s">
        <v>19</v>
      </c>
      <c r="E43" s="31">
        <v>604</v>
      </c>
      <c r="F43" s="31"/>
      <c r="G43" s="31">
        <f t="shared" si="2"/>
        <v>0</v>
      </c>
    </row>
    <row r="44" spans="1:7" s="3" customFormat="1" ht="12">
      <c r="A44" s="9">
        <v>26</v>
      </c>
      <c r="B44" s="9"/>
      <c r="C44" s="10" t="s">
        <v>129</v>
      </c>
      <c r="D44" s="9" t="s">
        <v>31</v>
      </c>
      <c r="E44" s="31">
        <v>121</v>
      </c>
      <c r="F44" s="31"/>
      <c r="G44" s="31">
        <f t="shared" si="2"/>
        <v>0</v>
      </c>
    </row>
    <row r="45" spans="1:7" s="3" customFormat="1" ht="12">
      <c r="A45" s="9">
        <v>27</v>
      </c>
      <c r="B45" s="9"/>
      <c r="C45" s="10" t="s">
        <v>58</v>
      </c>
      <c r="D45" s="9" t="s">
        <v>19</v>
      </c>
      <c r="E45" s="31">
        <v>604</v>
      </c>
      <c r="F45" s="31"/>
      <c r="G45" s="31">
        <f t="shared" si="2"/>
        <v>0</v>
      </c>
    </row>
    <row r="46" spans="1:7" s="3" customFormat="1" ht="12">
      <c r="A46" s="9">
        <v>28</v>
      </c>
      <c r="B46" s="9"/>
      <c r="C46" s="10" t="s">
        <v>59</v>
      </c>
      <c r="D46" s="9" t="s">
        <v>19</v>
      </c>
      <c r="E46" s="31">
        <v>604</v>
      </c>
      <c r="F46" s="31"/>
      <c r="G46" s="31">
        <f t="shared" si="2"/>
        <v>0</v>
      </c>
    </row>
    <row r="47" spans="1:7" s="3" customFormat="1" ht="12">
      <c r="A47" s="9">
        <v>29</v>
      </c>
      <c r="B47" s="9"/>
      <c r="C47" s="10" t="s">
        <v>60</v>
      </c>
      <c r="D47" s="9" t="s">
        <v>31</v>
      </c>
      <c r="E47" s="31">
        <v>33</v>
      </c>
      <c r="F47" s="31"/>
      <c r="G47" s="31">
        <f t="shared" si="2"/>
        <v>0</v>
      </c>
    </row>
    <row r="48" spans="1:7" s="3" customFormat="1" ht="12">
      <c r="A48" s="9">
        <v>30</v>
      </c>
      <c r="B48" s="9"/>
      <c r="C48" s="10" t="s">
        <v>58</v>
      </c>
      <c r="D48" s="9" t="s">
        <v>19</v>
      </c>
      <c r="E48" s="31">
        <v>604</v>
      </c>
      <c r="F48" s="31"/>
      <c r="G48" s="31">
        <f t="shared" si="2"/>
        <v>0</v>
      </c>
    </row>
    <row r="49" spans="1:7" s="3" customFormat="1" ht="12">
      <c r="A49" s="9">
        <v>31</v>
      </c>
      <c r="B49" s="9"/>
      <c r="C49" s="10" t="s">
        <v>59</v>
      </c>
      <c r="D49" s="9" t="s">
        <v>19</v>
      </c>
      <c r="E49" s="31">
        <v>604</v>
      </c>
      <c r="F49" s="31"/>
      <c r="G49" s="31">
        <f t="shared" si="2"/>
        <v>0</v>
      </c>
    </row>
    <row r="50" spans="1:7" s="3" customFormat="1" ht="11">
      <c r="B50" s="9"/>
      <c r="C50" s="16"/>
      <c r="D50" s="9"/>
      <c r="E50" s="31"/>
      <c r="F50" s="31"/>
      <c r="G50" s="31"/>
    </row>
    <row r="51" spans="1:7" s="3" customFormat="1" ht="11">
      <c r="B51" s="9"/>
      <c r="C51" s="19" t="s">
        <v>38</v>
      </c>
      <c r="D51" s="20"/>
      <c r="E51" s="29"/>
      <c r="F51" s="31"/>
      <c r="G51" s="30">
        <f>SUM(G52:G59)</f>
        <v>0</v>
      </c>
    </row>
    <row r="52" spans="1:7" s="3" customFormat="1" ht="12">
      <c r="A52" s="9">
        <v>32</v>
      </c>
      <c r="B52" s="9"/>
      <c r="C52" s="10" t="s">
        <v>61</v>
      </c>
      <c r="D52" s="9" t="s">
        <v>19</v>
      </c>
      <c r="E52" s="31">
        <v>244</v>
      </c>
      <c r="F52" s="31"/>
      <c r="G52" s="31">
        <f t="shared" ref="G52:G59" si="3">ROUND(SUM(E52*F52),2)</f>
        <v>0</v>
      </c>
    </row>
    <row r="53" spans="1:7" s="3" customFormat="1" ht="12">
      <c r="A53" s="9">
        <v>33</v>
      </c>
      <c r="B53" s="9"/>
      <c r="C53" s="10" t="s">
        <v>62</v>
      </c>
      <c r="D53" s="9" t="s">
        <v>19</v>
      </c>
      <c r="E53" s="31">
        <f>SUM(E52)</f>
        <v>244</v>
      </c>
      <c r="F53" s="31"/>
      <c r="G53" s="31">
        <f t="shared" si="3"/>
        <v>0</v>
      </c>
    </row>
    <row r="54" spans="1:7" s="3" customFormat="1" ht="12">
      <c r="A54" s="9">
        <v>34</v>
      </c>
      <c r="B54" s="9"/>
      <c r="C54" s="10" t="s">
        <v>63</v>
      </c>
      <c r="D54" s="9" t="s">
        <v>64</v>
      </c>
      <c r="E54" s="31">
        <v>34</v>
      </c>
      <c r="F54" s="31"/>
      <c r="G54" s="31">
        <f t="shared" si="3"/>
        <v>0</v>
      </c>
    </row>
    <row r="55" spans="1:7" s="3" customFormat="1" ht="12">
      <c r="A55" s="9">
        <v>35</v>
      </c>
      <c r="B55" s="9"/>
      <c r="C55" s="10" t="s">
        <v>65</v>
      </c>
      <c r="D55" s="9" t="s">
        <v>64</v>
      </c>
      <c r="E55" s="31">
        <v>126</v>
      </c>
      <c r="F55" s="31"/>
      <c r="G55" s="31">
        <f t="shared" si="3"/>
        <v>0</v>
      </c>
    </row>
    <row r="56" spans="1:7" s="3" customFormat="1" ht="12">
      <c r="A56" s="9">
        <v>36</v>
      </c>
      <c r="B56" s="9"/>
      <c r="C56" s="10" t="s">
        <v>66</v>
      </c>
      <c r="D56" s="9" t="s">
        <v>64</v>
      </c>
      <c r="E56" s="31">
        <f>SUM(E54:E55)</f>
        <v>160</v>
      </c>
      <c r="F56" s="31"/>
      <c r="G56" s="31">
        <f t="shared" si="3"/>
        <v>0</v>
      </c>
    </row>
    <row r="57" spans="1:7" s="3" customFormat="1" ht="12">
      <c r="A57" s="9">
        <v>37</v>
      </c>
      <c r="B57" s="9"/>
      <c r="C57" s="10" t="s">
        <v>67</v>
      </c>
      <c r="D57" s="9" t="s">
        <v>31</v>
      </c>
      <c r="E57" s="31">
        <v>32.4</v>
      </c>
      <c r="F57" s="31"/>
      <c r="G57" s="31">
        <f t="shared" si="3"/>
        <v>0</v>
      </c>
    </row>
    <row r="58" spans="1:7" s="3" customFormat="1" ht="12">
      <c r="A58" s="9">
        <v>38</v>
      </c>
      <c r="B58" s="9"/>
      <c r="C58" s="10" t="s">
        <v>68</v>
      </c>
      <c r="D58" s="9" t="s">
        <v>31</v>
      </c>
      <c r="E58" s="31">
        <v>32.4</v>
      </c>
      <c r="F58" s="31"/>
      <c r="G58" s="31">
        <f t="shared" si="3"/>
        <v>0</v>
      </c>
    </row>
    <row r="59" spans="1:7" s="3" customFormat="1" ht="12">
      <c r="A59" s="9">
        <v>39</v>
      </c>
      <c r="B59" s="9"/>
      <c r="C59" s="10" t="s">
        <v>69</v>
      </c>
      <c r="D59" s="9" t="s">
        <v>19</v>
      </c>
      <c r="E59" s="31">
        <f>SUM(E54+E55)*0.3</f>
        <v>48</v>
      </c>
      <c r="F59" s="31"/>
      <c r="G59" s="31">
        <f t="shared" si="3"/>
        <v>0</v>
      </c>
    </row>
    <row r="60" spans="1:7" s="3" customFormat="1" ht="11">
      <c r="B60" s="9"/>
      <c r="C60" s="16"/>
      <c r="D60" s="9"/>
      <c r="E60" s="31"/>
      <c r="F60" s="31"/>
      <c r="G60" s="31"/>
    </row>
    <row r="61" spans="1:7" s="3" customFormat="1" ht="11">
      <c r="B61" s="9"/>
      <c r="C61" s="19" t="s">
        <v>146</v>
      </c>
      <c r="D61" s="20"/>
      <c r="E61" s="29"/>
      <c r="F61" s="31"/>
      <c r="G61" s="30">
        <f>SUM(G62:G70)</f>
        <v>0</v>
      </c>
    </row>
    <row r="62" spans="1:7" s="3" customFormat="1" ht="12">
      <c r="A62" s="9">
        <v>40</v>
      </c>
      <c r="B62" s="7"/>
      <c r="C62" s="10" t="s">
        <v>128</v>
      </c>
      <c r="D62" s="9" t="s">
        <v>31</v>
      </c>
      <c r="E62" s="31">
        <v>206</v>
      </c>
      <c r="F62" s="31"/>
      <c r="G62" s="31">
        <f t="shared" ref="G62:G70" si="4">ROUND(SUM(E62*F62),2)</f>
        <v>0</v>
      </c>
    </row>
    <row r="63" spans="1:7" s="6" customFormat="1" ht="12">
      <c r="A63" s="9">
        <v>41</v>
      </c>
      <c r="B63" s="9"/>
      <c r="C63" s="10" t="s">
        <v>56</v>
      </c>
      <c r="D63" s="9" t="s">
        <v>19</v>
      </c>
      <c r="E63" s="31">
        <v>604</v>
      </c>
      <c r="F63" s="31"/>
      <c r="G63" s="31">
        <f t="shared" si="4"/>
        <v>0</v>
      </c>
    </row>
    <row r="64" spans="1:7" s="3" customFormat="1" ht="12">
      <c r="A64" s="9">
        <v>42</v>
      </c>
      <c r="B64" s="17"/>
      <c r="C64" s="10" t="s">
        <v>57</v>
      </c>
      <c r="D64" s="9" t="s">
        <v>19</v>
      </c>
      <c r="E64" s="31">
        <v>604</v>
      </c>
      <c r="F64" s="31"/>
      <c r="G64" s="31">
        <f t="shared" si="4"/>
        <v>0</v>
      </c>
    </row>
    <row r="65" spans="1:7" s="3" customFormat="1" ht="12">
      <c r="A65" s="9">
        <v>43</v>
      </c>
      <c r="B65" s="17"/>
      <c r="C65" s="10" t="s">
        <v>129</v>
      </c>
      <c r="D65" s="9" t="s">
        <v>31</v>
      </c>
      <c r="E65" s="31">
        <v>121</v>
      </c>
      <c r="F65" s="31"/>
      <c r="G65" s="31">
        <f t="shared" si="4"/>
        <v>0</v>
      </c>
    </row>
    <row r="66" spans="1:7" s="3" customFormat="1" ht="12">
      <c r="A66" s="9">
        <v>44</v>
      </c>
      <c r="B66" s="17"/>
      <c r="C66" s="10" t="s">
        <v>58</v>
      </c>
      <c r="D66" s="9" t="s">
        <v>19</v>
      </c>
      <c r="E66" s="31">
        <v>604</v>
      </c>
      <c r="F66" s="31"/>
      <c r="G66" s="31">
        <f t="shared" si="4"/>
        <v>0</v>
      </c>
    </row>
    <row r="67" spans="1:7" s="3" customFormat="1" ht="12">
      <c r="A67" s="9">
        <v>45</v>
      </c>
      <c r="B67" s="17"/>
      <c r="C67" s="10" t="s">
        <v>59</v>
      </c>
      <c r="D67" s="9" t="s">
        <v>19</v>
      </c>
      <c r="E67" s="31">
        <v>604</v>
      </c>
      <c r="F67" s="31"/>
      <c r="G67" s="31">
        <f t="shared" si="4"/>
        <v>0</v>
      </c>
    </row>
    <row r="68" spans="1:7" s="3" customFormat="1" ht="12">
      <c r="A68" s="9">
        <v>46</v>
      </c>
      <c r="B68" s="17"/>
      <c r="C68" s="10" t="s">
        <v>60</v>
      </c>
      <c r="D68" s="9" t="s">
        <v>31</v>
      </c>
      <c r="E68" s="31">
        <v>33</v>
      </c>
      <c r="F68" s="31"/>
      <c r="G68" s="31">
        <f t="shared" si="4"/>
        <v>0</v>
      </c>
    </row>
    <row r="69" spans="1:7" s="3" customFormat="1" ht="12">
      <c r="A69" s="9">
        <v>47</v>
      </c>
      <c r="B69" s="17"/>
      <c r="C69" s="10" t="s">
        <v>58</v>
      </c>
      <c r="D69" s="9" t="s">
        <v>19</v>
      </c>
      <c r="E69" s="31">
        <v>604</v>
      </c>
      <c r="F69" s="31"/>
      <c r="G69" s="31">
        <f t="shared" si="4"/>
        <v>0</v>
      </c>
    </row>
    <row r="70" spans="1:7" s="3" customFormat="1" ht="12">
      <c r="A70" s="9">
        <v>48</v>
      </c>
      <c r="B70" s="17"/>
      <c r="C70" s="10" t="s">
        <v>59</v>
      </c>
      <c r="D70" s="9" t="s">
        <v>19</v>
      </c>
      <c r="E70" s="31">
        <v>604</v>
      </c>
      <c r="F70" s="31"/>
      <c r="G70" s="31">
        <f t="shared" si="4"/>
        <v>0</v>
      </c>
    </row>
    <row r="71" spans="1:7" s="13" customFormat="1" ht="11">
      <c r="B71" s="9"/>
      <c r="C71" s="18"/>
      <c r="D71" s="17"/>
      <c r="E71" s="32"/>
      <c r="F71" s="32"/>
      <c r="G71" s="31"/>
    </row>
    <row r="72" spans="1:7" s="13" customFormat="1" ht="11">
      <c r="B72" s="9"/>
      <c r="C72" s="19" t="s">
        <v>39</v>
      </c>
      <c r="D72" s="20"/>
      <c r="E72" s="29"/>
      <c r="F72" s="31"/>
      <c r="G72" s="30">
        <f>SUM(G74:G77)</f>
        <v>0</v>
      </c>
    </row>
    <row r="73" spans="1:7" s="6" customFormat="1" ht="12">
      <c r="A73" s="9">
        <v>49</v>
      </c>
      <c r="B73" s="9"/>
      <c r="C73" s="10" t="s">
        <v>130</v>
      </c>
      <c r="D73" s="9" t="s">
        <v>19</v>
      </c>
      <c r="E73" s="31">
        <v>604</v>
      </c>
      <c r="F73" s="31"/>
      <c r="G73" s="31"/>
    </row>
    <row r="74" spans="1:7" s="13" customFormat="1" ht="12">
      <c r="A74" s="9">
        <v>50</v>
      </c>
      <c r="B74" s="9"/>
      <c r="C74" s="10" t="s">
        <v>131</v>
      </c>
      <c r="D74" s="9" t="s">
        <v>31</v>
      </c>
      <c r="E74" s="31">
        <v>11.4</v>
      </c>
      <c r="F74" s="31"/>
      <c r="G74" s="31">
        <f>ROUND(SUM(E74*F74),2)</f>
        <v>0</v>
      </c>
    </row>
    <row r="75" spans="1:7" s="13" customFormat="1" ht="12">
      <c r="A75" s="9">
        <v>51</v>
      </c>
      <c r="B75" s="9"/>
      <c r="C75" s="10" t="s">
        <v>132</v>
      </c>
      <c r="D75" s="9" t="s">
        <v>31</v>
      </c>
      <c r="E75" s="31">
        <v>9.3000000000000007</v>
      </c>
      <c r="F75" s="31"/>
      <c r="G75" s="31">
        <f>ROUND(SUM(E75*F75),2)</f>
        <v>0</v>
      </c>
    </row>
    <row r="76" spans="1:7" s="13" customFormat="1" ht="12">
      <c r="A76" s="9">
        <v>52</v>
      </c>
      <c r="B76" s="9"/>
      <c r="C76" s="10" t="s">
        <v>133</v>
      </c>
      <c r="D76" s="9" t="s">
        <v>32</v>
      </c>
      <c r="E76" s="31">
        <v>1200</v>
      </c>
      <c r="F76" s="31"/>
      <c r="G76" s="31">
        <f>ROUND(SUM(E76*F76),2)</f>
        <v>0</v>
      </c>
    </row>
    <row r="77" spans="1:7" s="13" customFormat="1" ht="48">
      <c r="A77" s="9">
        <v>53</v>
      </c>
      <c r="B77" s="9"/>
      <c r="C77" s="10" t="s">
        <v>134</v>
      </c>
      <c r="D77" s="9" t="s">
        <v>19</v>
      </c>
      <c r="E77" s="31">
        <v>604</v>
      </c>
      <c r="F77" s="31"/>
      <c r="G77" s="31">
        <f>ROUND(SUM(E77*F77),2)</f>
        <v>0</v>
      </c>
    </row>
    <row r="78" spans="1:7" s="13" customFormat="1" ht="12">
      <c r="B78" s="9"/>
      <c r="C78" s="112"/>
      <c r="D78" s="109"/>
      <c r="E78" s="109"/>
      <c r="F78" s="110"/>
      <c r="G78" s="31"/>
    </row>
    <row r="79" spans="1:7" s="13" customFormat="1" ht="11">
      <c r="B79" s="9"/>
      <c r="C79" s="19" t="s">
        <v>40</v>
      </c>
      <c r="D79" s="20"/>
      <c r="E79" s="29"/>
      <c r="F79" s="31"/>
      <c r="G79" s="30">
        <f>SUM(G81:G83)</f>
        <v>0</v>
      </c>
    </row>
    <row r="80" spans="1:7" s="6" customFormat="1" ht="13">
      <c r="A80" s="9"/>
      <c r="B80" s="9"/>
      <c r="C80" s="111" t="s">
        <v>135</v>
      </c>
      <c r="D80" s="109" t="s">
        <v>19</v>
      </c>
      <c r="E80" s="109">
        <v>604</v>
      </c>
      <c r="F80" s="110"/>
      <c r="G80" s="33"/>
    </row>
    <row r="81" spans="1:7" s="13" customFormat="1" ht="12">
      <c r="A81" s="9">
        <v>54</v>
      </c>
      <c r="B81" s="14"/>
      <c r="C81" s="10" t="s">
        <v>136</v>
      </c>
      <c r="D81" s="9" t="s">
        <v>137</v>
      </c>
      <c r="E81" s="31">
        <v>20</v>
      </c>
      <c r="F81" s="31"/>
      <c r="G81" s="31">
        <f>ROUND(SUM(E81*F81),2)</f>
        <v>0</v>
      </c>
    </row>
    <row r="82" spans="1:7" s="13" customFormat="1" ht="12">
      <c r="A82" s="9">
        <v>55</v>
      </c>
      <c r="B82" s="14"/>
      <c r="C82" s="10" t="s">
        <v>138</v>
      </c>
      <c r="D82" s="9" t="s">
        <v>32</v>
      </c>
      <c r="E82" s="31">
        <v>151</v>
      </c>
      <c r="F82" s="31"/>
      <c r="G82" s="31">
        <f>ROUND(SUM(E82*F82),2)</f>
        <v>0</v>
      </c>
    </row>
    <row r="83" spans="1:7" s="13" customFormat="1" ht="12">
      <c r="A83" s="9">
        <v>56</v>
      </c>
      <c r="B83" s="9"/>
      <c r="C83" s="10" t="s">
        <v>139</v>
      </c>
      <c r="D83" s="9" t="s">
        <v>19</v>
      </c>
      <c r="E83" s="31">
        <v>604</v>
      </c>
      <c r="F83" s="31"/>
      <c r="G83" s="31">
        <f>ROUND(SUM(E83*F83),2)</f>
        <v>0</v>
      </c>
    </row>
    <row r="84" spans="1:7" s="13" customFormat="1" ht="12.75" customHeight="1">
      <c r="A84" s="9"/>
      <c r="B84" s="9"/>
      <c r="C84" s="112"/>
      <c r="D84" s="109"/>
      <c r="E84" s="109"/>
      <c r="F84" s="110"/>
      <c r="G84" s="31"/>
    </row>
    <row r="85" spans="1:7" s="13" customFormat="1" ht="9.75" customHeight="1">
      <c r="A85" s="9"/>
      <c r="B85" s="9"/>
      <c r="C85" s="19" t="s">
        <v>41</v>
      </c>
      <c r="D85" s="20"/>
      <c r="E85" s="29"/>
      <c r="F85" s="31"/>
      <c r="G85" s="30">
        <f>SUM(G87:G90)</f>
        <v>0</v>
      </c>
    </row>
    <row r="86" spans="1:7" s="6" customFormat="1" ht="24">
      <c r="B86" s="9"/>
      <c r="C86" s="10" t="s">
        <v>140</v>
      </c>
      <c r="D86" s="9" t="s">
        <v>19</v>
      </c>
      <c r="E86" s="31">
        <v>604</v>
      </c>
      <c r="F86" s="31"/>
      <c r="G86" s="31"/>
    </row>
    <row r="87" spans="1:7" s="13" customFormat="1" ht="12">
      <c r="A87" s="9">
        <v>57</v>
      </c>
      <c r="B87" s="9"/>
      <c r="C87" s="10" t="s">
        <v>141</v>
      </c>
      <c r="D87" s="9" t="s">
        <v>31</v>
      </c>
      <c r="E87" s="31">
        <v>7.31</v>
      </c>
      <c r="F87" s="31"/>
      <c r="G87" s="31">
        <f>ROUND(SUM(E87*F87),2)</f>
        <v>0</v>
      </c>
    </row>
    <row r="88" spans="1:7" s="13" customFormat="1" ht="12">
      <c r="A88" s="9">
        <v>58</v>
      </c>
      <c r="B88" s="9"/>
      <c r="C88" s="10" t="s">
        <v>142</v>
      </c>
      <c r="D88" s="9" t="s">
        <v>32</v>
      </c>
      <c r="E88" s="31">
        <v>1063</v>
      </c>
      <c r="F88" s="31"/>
      <c r="G88" s="31">
        <f>ROUND(SUM(E88*F88),2)</f>
        <v>0</v>
      </c>
    </row>
    <row r="89" spans="1:7" s="13" customFormat="1" ht="12">
      <c r="A89" s="9">
        <v>59</v>
      </c>
      <c r="B89" s="9"/>
      <c r="C89" s="10" t="s">
        <v>143</v>
      </c>
      <c r="D89" s="9" t="s">
        <v>64</v>
      </c>
      <c r="E89" s="31">
        <v>450</v>
      </c>
      <c r="F89" s="31"/>
      <c r="G89" s="31">
        <f>ROUND(SUM(E89*F89),2)</f>
        <v>0</v>
      </c>
    </row>
    <row r="90" spans="1:7" s="13" customFormat="1" ht="48">
      <c r="A90" s="9">
        <v>60</v>
      </c>
      <c r="B90" s="9"/>
      <c r="C90" s="10" t="s">
        <v>144</v>
      </c>
      <c r="D90" s="9" t="s">
        <v>19</v>
      </c>
      <c r="E90" s="31">
        <v>604</v>
      </c>
      <c r="F90" s="31"/>
      <c r="G90" s="31">
        <f>ROUND(SUM(E90*F90),2)</f>
        <v>0</v>
      </c>
    </row>
    <row r="91" spans="1:7" s="13" customFormat="1" ht="11">
      <c r="A91" s="9"/>
      <c r="B91" s="9"/>
      <c r="C91" s="10"/>
      <c r="D91" s="9"/>
      <c r="E91" s="31"/>
      <c r="F91" s="31"/>
      <c r="G91" s="31"/>
    </row>
    <row r="92" spans="1:7" s="13" customFormat="1" ht="11">
      <c r="A92" s="9"/>
      <c r="B92" s="9"/>
      <c r="C92" s="19" t="s">
        <v>71</v>
      </c>
      <c r="D92" s="20"/>
      <c r="E92" s="29"/>
      <c r="F92" s="31"/>
      <c r="G92" s="30">
        <f>SUM(G94:G118)</f>
        <v>0</v>
      </c>
    </row>
    <row r="93" spans="1:7" s="13" customFormat="1" ht="11">
      <c r="A93" s="10"/>
      <c r="B93" s="9"/>
      <c r="C93" s="113" t="s">
        <v>72</v>
      </c>
      <c r="D93" s="31"/>
      <c r="E93" s="31"/>
      <c r="F93" s="10"/>
      <c r="G93" s="9"/>
    </row>
    <row r="94" spans="1:7" s="13" customFormat="1" ht="14">
      <c r="A94" s="9">
        <v>61</v>
      </c>
      <c r="B94" s="9"/>
      <c r="C94" s="10" t="s">
        <v>147</v>
      </c>
      <c r="D94" s="9" t="s">
        <v>73</v>
      </c>
      <c r="E94" s="31">
        <v>1</v>
      </c>
      <c r="F94" s="31"/>
      <c r="G94" s="31">
        <f t="shared" ref="G94:G99" si="5">ROUND(SUM(E94*F94),2)</f>
        <v>0</v>
      </c>
    </row>
    <row r="95" spans="1:7" s="13" customFormat="1" ht="27">
      <c r="A95" s="9">
        <v>62</v>
      </c>
      <c r="B95" s="9"/>
      <c r="C95" s="10" t="s">
        <v>148</v>
      </c>
      <c r="D95" s="9" t="s">
        <v>75</v>
      </c>
      <c r="E95" s="31">
        <v>2</v>
      </c>
      <c r="F95" s="31"/>
      <c r="G95" s="31">
        <f t="shared" si="5"/>
        <v>0</v>
      </c>
    </row>
    <row r="96" spans="1:7" s="13" customFormat="1" ht="14">
      <c r="A96" s="9">
        <v>63</v>
      </c>
      <c r="B96" s="9"/>
      <c r="C96" s="10" t="s">
        <v>149</v>
      </c>
      <c r="D96" s="9" t="s">
        <v>75</v>
      </c>
      <c r="E96" s="31">
        <v>2</v>
      </c>
      <c r="F96" s="31"/>
      <c r="G96" s="31">
        <f t="shared" si="5"/>
        <v>0</v>
      </c>
    </row>
    <row r="97" spans="1:7" s="13" customFormat="1" ht="14">
      <c r="A97" s="9">
        <v>64</v>
      </c>
      <c r="B97" s="9"/>
      <c r="C97" s="10" t="s">
        <v>150</v>
      </c>
      <c r="D97" s="9" t="s">
        <v>75</v>
      </c>
      <c r="E97" s="31">
        <v>1</v>
      </c>
      <c r="F97" s="31"/>
      <c r="G97" s="31">
        <f t="shared" si="5"/>
        <v>0</v>
      </c>
    </row>
    <row r="98" spans="1:7" s="13" customFormat="1" ht="27">
      <c r="A98" s="9">
        <v>65</v>
      </c>
      <c r="B98" s="9"/>
      <c r="C98" s="10" t="s">
        <v>151</v>
      </c>
      <c r="D98" s="9" t="s">
        <v>73</v>
      </c>
      <c r="E98" s="31">
        <v>1</v>
      </c>
      <c r="F98" s="31"/>
      <c r="G98" s="31">
        <f t="shared" si="5"/>
        <v>0</v>
      </c>
    </row>
    <row r="99" spans="1:7" s="13" customFormat="1" ht="14">
      <c r="A99" s="9">
        <v>66</v>
      </c>
      <c r="B99" s="9"/>
      <c r="C99" s="10" t="s">
        <v>152</v>
      </c>
      <c r="D99" s="9" t="s">
        <v>79</v>
      </c>
      <c r="E99" s="31">
        <v>1</v>
      </c>
      <c r="F99" s="31"/>
      <c r="G99" s="31">
        <f t="shared" si="5"/>
        <v>0</v>
      </c>
    </row>
    <row r="100" spans="1:7" s="13" customFormat="1" ht="12">
      <c r="B100" s="9"/>
      <c r="C100" s="15" t="s">
        <v>81</v>
      </c>
      <c r="D100" s="9"/>
      <c r="E100" s="31"/>
      <c r="F100" s="31"/>
      <c r="G100" s="31"/>
    </row>
    <row r="101" spans="1:7" s="13" customFormat="1" ht="14">
      <c r="A101" s="9">
        <v>67</v>
      </c>
      <c r="B101" s="9"/>
      <c r="C101" s="10" t="s">
        <v>153</v>
      </c>
      <c r="D101" s="9" t="s">
        <v>82</v>
      </c>
      <c r="E101" s="31">
        <v>1</v>
      </c>
      <c r="F101" s="31"/>
      <c r="G101" s="31">
        <f t="shared" ref="G101:G106" si="6">ROUND(SUM(E101*F101),2)</f>
        <v>0</v>
      </c>
    </row>
    <row r="102" spans="1:7" s="13" customFormat="1" ht="14">
      <c r="A102" s="9">
        <v>68</v>
      </c>
      <c r="B102" s="9"/>
      <c r="C102" s="10" t="s">
        <v>154</v>
      </c>
      <c r="D102" s="9" t="s">
        <v>75</v>
      </c>
      <c r="E102" s="31">
        <v>1</v>
      </c>
      <c r="F102" s="31"/>
      <c r="G102" s="31">
        <f t="shared" si="6"/>
        <v>0</v>
      </c>
    </row>
    <row r="103" spans="1:7" s="13" customFormat="1" ht="14">
      <c r="A103" s="9">
        <v>69</v>
      </c>
      <c r="B103" s="9"/>
      <c r="C103" s="10" t="s">
        <v>155</v>
      </c>
      <c r="D103" s="9" t="s">
        <v>75</v>
      </c>
      <c r="E103" s="31">
        <v>2</v>
      </c>
      <c r="F103" s="31"/>
      <c r="G103" s="31">
        <f t="shared" si="6"/>
        <v>0</v>
      </c>
    </row>
    <row r="104" spans="1:7" s="13" customFormat="1" ht="14">
      <c r="A104" s="9">
        <v>70</v>
      </c>
      <c r="B104" s="9"/>
      <c r="C104" s="10" t="s">
        <v>156</v>
      </c>
      <c r="D104" s="9" t="s">
        <v>75</v>
      </c>
      <c r="E104" s="31">
        <v>1</v>
      </c>
      <c r="F104" s="31"/>
      <c r="G104" s="31">
        <f t="shared" si="6"/>
        <v>0</v>
      </c>
    </row>
    <row r="105" spans="1:7" s="13" customFormat="1" ht="27">
      <c r="A105" s="9">
        <v>71</v>
      </c>
      <c r="B105" s="9"/>
      <c r="C105" s="10" t="s">
        <v>157</v>
      </c>
      <c r="D105" s="9" t="s">
        <v>75</v>
      </c>
      <c r="E105" s="31">
        <v>1</v>
      </c>
      <c r="F105" s="31"/>
      <c r="G105" s="31">
        <f t="shared" si="6"/>
        <v>0</v>
      </c>
    </row>
    <row r="106" spans="1:7" s="13" customFormat="1" ht="14">
      <c r="A106" s="9">
        <v>72</v>
      </c>
      <c r="B106" s="9"/>
      <c r="C106" s="10" t="s">
        <v>158</v>
      </c>
      <c r="D106" s="9" t="s">
        <v>82</v>
      </c>
      <c r="E106" s="31">
        <v>1</v>
      </c>
      <c r="F106" s="31"/>
      <c r="G106" s="31">
        <f t="shared" si="6"/>
        <v>0</v>
      </c>
    </row>
    <row r="107" spans="1:7" s="13" customFormat="1" ht="12">
      <c r="B107" s="9"/>
      <c r="C107" s="15" t="s">
        <v>145</v>
      </c>
      <c r="D107" s="9"/>
      <c r="E107" s="31"/>
      <c r="F107" s="31"/>
      <c r="G107" s="31"/>
    </row>
    <row r="108" spans="1:7" s="13" customFormat="1" ht="14">
      <c r="A108" s="9">
        <v>73</v>
      </c>
      <c r="B108" s="9"/>
      <c r="C108" s="10" t="s">
        <v>159</v>
      </c>
      <c r="D108" s="9" t="s">
        <v>75</v>
      </c>
      <c r="E108" s="31">
        <v>2</v>
      </c>
      <c r="F108" s="31"/>
      <c r="G108" s="31">
        <f>ROUND(SUM(E108*F108),2)</f>
        <v>0</v>
      </c>
    </row>
    <row r="109" spans="1:7" s="13" customFormat="1" ht="14">
      <c r="A109" s="9">
        <v>74</v>
      </c>
      <c r="B109" s="9"/>
      <c r="C109" s="10" t="s">
        <v>160</v>
      </c>
      <c r="D109" s="9" t="s">
        <v>75</v>
      </c>
      <c r="E109" s="31">
        <v>2</v>
      </c>
      <c r="F109" s="31"/>
      <c r="G109" s="31">
        <f>ROUND(SUM(E109*F109),2)</f>
        <v>0</v>
      </c>
    </row>
    <row r="110" spans="1:7" s="13" customFormat="1" ht="14">
      <c r="A110" s="9">
        <v>75</v>
      </c>
      <c r="B110" s="9"/>
      <c r="C110" s="10" t="s">
        <v>161</v>
      </c>
      <c r="D110" s="9" t="s">
        <v>75</v>
      </c>
      <c r="E110" s="31">
        <v>2</v>
      </c>
      <c r="F110" s="31"/>
      <c r="G110" s="31">
        <f>ROUND(SUM(E110*F110),2)</f>
        <v>0</v>
      </c>
    </row>
    <row r="111" spans="1:7" s="13" customFormat="1" ht="12">
      <c r="B111" s="9"/>
      <c r="C111" s="15" t="s">
        <v>80</v>
      </c>
      <c r="D111" s="9"/>
      <c r="E111" s="31"/>
      <c r="F111" s="31"/>
      <c r="G111" s="31"/>
    </row>
    <row r="112" spans="1:7" s="13" customFormat="1" ht="27">
      <c r="A112" s="9">
        <v>76</v>
      </c>
      <c r="B112" s="9"/>
      <c r="C112" s="10" t="s">
        <v>162</v>
      </c>
      <c r="D112" s="9" t="s">
        <v>51</v>
      </c>
      <c r="E112" s="31">
        <v>2</v>
      </c>
      <c r="F112" s="31"/>
      <c r="G112" s="31">
        <f>ROUND(SUM(E112*F112),2)</f>
        <v>0</v>
      </c>
    </row>
    <row r="113" spans="1:7" s="13" customFormat="1" ht="13">
      <c r="A113" s="9">
        <v>77</v>
      </c>
      <c r="B113" s="9"/>
      <c r="C113" s="10" t="s">
        <v>163</v>
      </c>
      <c r="D113" s="9" t="s">
        <v>75</v>
      </c>
      <c r="E113" s="31">
        <v>4</v>
      </c>
      <c r="F113" s="31"/>
      <c r="G113" s="31">
        <f>ROUND(SUM(E113*F113),2)</f>
        <v>0</v>
      </c>
    </row>
    <row r="114" spans="1:7" s="13" customFormat="1" ht="14">
      <c r="A114" s="9">
        <v>78</v>
      </c>
      <c r="B114" s="9"/>
      <c r="C114" s="10" t="s">
        <v>164</v>
      </c>
      <c r="D114" s="9" t="s">
        <v>75</v>
      </c>
      <c r="E114" s="31">
        <v>4</v>
      </c>
      <c r="F114" s="31"/>
      <c r="G114" s="31">
        <f>ROUND(SUM(E114*F114),2)</f>
        <v>0</v>
      </c>
    </row>
    <row r="115" spans="1:7" s="13" customFormat="1" ht="27">
      <c r="A115" s="9">
        <v>79</v>
      </c>
      <c r="B115" s="9"/>
      <c r="C115" s="10" t="s">
        <v>165</v>
      </c>
      <c r="D115" s="9" t="s">
        <v>75</v>
      </c>
      <c r="E115" s="31">
        <v>2</v>
      </c>
      <c r="F115" s="31"/>
      <c r="G115" s="31">
        <f>ROUND(SUM(E115*F115),2)</f>
        <v>0</v>
      </c>
    </row>
    <row r="116" spans="1:7" s="13" customFormat="1" ht="14">
      <c r="A116" s="9">
        <v>80</v>
      </c>
      <c r="B116" s="9"/>
      <c r="C116" s="10" t="s">
        <v>166</v>
      </c>
      <c r="D116" s="9" t="s">
        <v>75</v>
      </c>
      <c r="E116" s="31">
        <v>2</v>
      </c>
      <c r="F116" s="31"/>
      <c r="G116" s="31">
        <f>ROUND(SUM(E116*F116),2)</f>
        <v>0</v>
      </c>
    </row>
    <row r="117" spans="1:7" s="13" customFormat="1" ht="12">
      <c r="B117" s="9"/>
      <c r="C117" s="15" t="s">
        <v>167</v>
      </c>
      <c r="D117" s="9"/>
      <c r="E117" s="31"/>
      <c r="F117" s="31"/>
      <c r="G117" s="31"/>
    </row>
    <row r="118" spans="1:7" s="13" customFormat="1" ht="12">
      <c r="A118" s="9">
        <v>81</v>
      </c>
      <c r="B118" s="9"/>
      <c r="C118" s="10" t="s">
        <v>168</v>
      </c>
      <c r="D118" s="9" t="s">
        <v>51</v>
      </c>
      <c r="E118" s="31">
        <v>2</v>
      </c>
      <c r="F118" s="31"/>
      <c r="G118" s="31">
        <f>ROUND(SUM(E118*F118),2)</f>
        <v>0</v>
      </c>
    </row>
    <row r="119" spans="1:7" s="13" customFormat="1" ht="11">
      <c r="A119" s="9"/>
      <c r="B119" s="9"/>
      <c r="C119" s="10"/>
      <c r="D119" s="9"/>
      <c r="E119" s="31"/>
      <c r="F119" s="31"/>
      <c r="G119" s="31"/>
    </row>
    <row r="120" spans="1:7" s="13" customFormat="1" ht="11">
      <c r="A120" s="9"/>
      <c r="B120" s="9"/>
      <c r="C120" s="19" t="s">
        <v>83</v>
      </c>
      <c r="D120" s="20"/>
      <c r="E120" s="29"/>
      <c r="F120" s="31"/>
      <c r="G120" s="30">
        <f>SUM(G121:G152)</f>
        <v>0</v>
      </c>
    </row>
    <row r="121" spans="1:7" s="13" customFormat="1" ht="24">
      <c r="A121" s="9">
        <v>82</v>
      </c>
      <c r="B121" s="9"/>
      <c r="C121" s="10" t="s">
        <v>169</v>
      </c>
      <c r="D121" s="9" t="s">
        <v>19</v>
      </c>
      <c r="E121" s="31">
        <v>96</v>
      </c>
      <c r="F121" s="31"/>
      <c r="G121" s="31">
        <f t="shared" ref="G121:G152" si="7">ROUND(SUM(E121*F121),2)</f>
        <v>0</v>
      </c>
    </row>
    <row r="122" spans="1:7" s="13" customFormat="1" ht="12">
      <c r="A122" s="9">
        <v>83</v>
      </c>
      <c r="B122" s="9"/>
      <c r="C122" s="10" t="s">
        <v>84</v>
      </c>
      <c r="D122" s="9" t="s">
        <v>64</v>
      </c>
      <c r="E122" s="31">
        <v>96</v>
      </c>
      <c r="F122" s="31"/>
      <c r="G122" s="31">
        <f t="shared" si="7"/>
        <v>0</v>
      </c>
    </row>
    <row r="123" spans="1:7" s="13" customFormat="1" ht="24">
      <c r="A123" s="9">
        <v>84</v>
      </c>
      <c r="B123" s="9"/>
      <c r="C123" s="10" t="s">
        <v>170</v>
      </c>
      <c r="D123" s="9" t="s">
        <v>51</v>
      </c>
      <c r="E123" s="31">
        <v>12</v>
      </c>
      <c r="F123" s="31"/>
      <c r="G123" s="31">
        <f t="shared" si="7"/>
        <v>0</v>
      </c>
    </row>
    <row r="124" spans="1:7" s="13" customFormat="1" ht="24">
      <c r="A124" s="9">
        <v>85</v>
      </c>
      <c r="B124" s="9"/>
      <c r="C124" s="10" t="s">
        <v>171</v>
      </c>
      <c r="D124" s="9" t="s">
        <v>51</v>
      </c>
      <c r="E124" s="31">
        <v>4</v>
      </c>
      <c r="F124" s="31"/>
      <c r="G124" s="31">
        <f t="shared" si="7"/>
        <v>0</v>
      </c>
    </row>
    <row r="125" spans="1:7" s="13" customFormat="1" ht="24">
      <c r="A125" s="9">
        <v>86</v>
      </c>
      <c r="B125" s="9"/>
      <c r="C125" s="10" t="s">
        <v>172</v>
      </c>
      <c r="D125" s="9" t="s">
        <v>51</v>
      </c>
      <c r="E125" s="31">
        <v>42</v>
      </c>
      <c r="F125" s="31"/>
      <c r="G125" s="31">
        <f t="shared" si="7"/>
        <v>0</v>
      </c>
    </row>
    <row r="126" spans="1:7" s="13" customFormat="1" ht="12">
      <c r="A126" s="9">
        <v>87</v>
      </c>
      <c r="B126" s="9"/>
      <c r="C126" s="10" t="s">
        <v>173</v>
      </c>
      <c r="D126" s="9" t="s">
        <v>51</v>
      </c>
      <c r="E126" s="31">
        <v>28</v>
      </c>
      <c r="F126" s="31"/>
      <c r="G126" s="31">
        <f t="shared" si="7"/>
        <v>0</v>
      </c>
    </row>
    <row r="127" spans="1:7" s="13" customFormat="1" ht="12">
      <c r="A127" s="9">
        <v>88</v>
      </c>
      <c r="B127" s="9"/>
      <c r="C127" s="10" t="s">
        <v>174</v>
      </c>
      <c r="D127" s="9" t="s">
        <v>51</v>
      </c>
      <c r="E127" s="31">
        <v>22</v>
      </c>
      <c r="F127" s="31"/>
      <c r="G127" s="31">
        <f t="shared" si="7"/>
        <v>0</v>
      </c>
    </row>
    <row r="128" spans="1:7" s="13" customFormat="1" ht="12">
      <c r="A128" s="9">
        <v>89</v>
      </c>
      <c r="B128" s="9"/>
      <c r="C128" s="10" t="s">
        <v>175</v>
      </c>
      <c r="D128" s="9" t="s">
        <v>20</v>
      </c>
      <c r="E128" s="31">
        <v>105.3</v>
      </c>
      <c r="F128" s="31"/>
      <c r="G128" s="31">
        <f t="shared" si="7"/>
        <v>0</v>
      </c>
    </row>
    <row r="129" spans="1:7" s="13" customFormat="1" ht="12">
      <c r="A129" s="9">
        <v>90</v>
      </c>
      <c r="B129" s="9"/>
      <c r="C129" s="10" t="s">
        <v>176</v>
      </c>
      <c r="D129" s="9" t="s">
        <v>51</v>
      </c>
      <c r="E129" s="31">
        <v>4</v>
      </c>
      <c r="F129" s="31"/>
      <c r="G129" s="31">
        <f t="shared" si="7"/>
        <v>0</v>
      </c>
    </row>
    <row r="130" spans="1:7" s="13" customFormat="1" ht="12">
      <c r="A130" s="9">
        <v>91</v>
      </c>
      <c r="B130" s="9"/>
      <c r="C130" s="10" t="s">
        <v>177</v>
      </c>
      <c r="D130" s="9" t="s">
        <v>51</v>
      </c>
      <c r="E130" s="31">
        <v>6</v>
      </c>
      <c r="F130" s="31"/>
      <c r="G130" s="31">
        <f t="shared" si="7"/>
        <v>0</v>
      </c>
    </row>
    <row r="131" spans="1:7" s="13" customFormat="1" ht="12">
      <c r="A131" s="9">
        <v>92</v>
      </c>
      <c r="B131" s="9"/>
      <c r="C131" s="10" t="s">
        <v>178</v>
      </c>
      <c r="D131" s="9" t="s">
        <v>51</v>
      </c>
      <c r="E131" s="31">
        <v>6</v>
      </c>
      <c r="F131" s="31"/>
      <c r="G131" s="31">
        <f t="shared" si="7"/>
        <v>0</v>
      </c>
    </row>
    <row r="132" spans="1:7" s="13" customFormat="1" ht="12">
      <c r="A132" s="9">
        <v>93</v>
      </c>
      <c r="B132" s="9"/>
      <c r="C132" s="10" t="s">
        <v>179</v>
      </c>
      <c r="D132" s="9" t="s">
        <v>51</v>
      </c>
      <c r="E132" s="31">
        <v>42</v>
      </c>
      <c r="F132" s="31"/>
      <c r="G132" s="31">
        <f t="shared" si="7"/>
        <v>0</v>
      </c>
    </row>
    <row r="133" spans="1:7" s="13" customFormat="1" ht="12">
      <c r="A133" s="9">
        <v>94</v>
      </c>
      <c r="B133" s="9"/>
      <c r="C133" s="10" t="s">
        <v>85</v>
      </c>
      <c r="D133" s="9" t="s">
        <v>51</v>
      </c>
      <c r="E133" s="31">
        <v>28</v>
      </c>
      <c r="F133" s="31"/>
      <c r="G133" s="31">
        <f t="shared" si="7"/>
        <v>0</v>
      </c>
    </row>
    <row r="134" spans="1:7" s="13" customFormat="1" ht="24">
      <c r="A134" s="9">
        <v>95</v>
      </c>
      <c r="B134" s="9"/>
      <c r="C134" s="10" t="s">
        <v>180</v>
      </c>
      <c r="D134" s="9" t="s">
        <v>64</v>
      </c>
      <c r="E134" s="31">
        <v>198.9</v>
      </c>
      <c r="F134" s="31"/>
      <c r="G134" s="31">
        <f t="shared" si="7"/>
        <v>0</v>
      </c>
    </row>
    <row r="135" spans="1:7" s="13" customFormat="1" ht="12">
      <c r="A135" s="9">
        <v>96</v>
      </c>
      <c r="B135" s="9"/>
      <c r="C135" s="10" t="s">
        <v>86</v>
      </c>
      <c r="D135" s="9" t="s">
        <v>75</v>
      </c>
      <c r="E135" s="31">
        <v>2</v>
      </c>
      <c r="F135" s="31"/>
      <c r="G135" s="31">
        <f t="shared" si="7"/>
        <v>0</v>
      </c>
    </row>
    <row r="136" spans="1:7" s="13" customFormat="1" ht="12">
      <c r="A136" s="9">
        <v>97</v>
      </c>
      <c r="B136" s="9"/>
      <c r="C136" s="10" t="s">
        <v>87</v>
      </c>
      <c r="D136" s="9" t="s">
        <v>19</v>
      </c>
      <c r="E136" s="31">
        <v>345.78</v>
      </c>
      <c r="F136" s="31"/>
      <c r="G136" s="31">
        <f t="shared" si="7"/>
        <v>0</v>
      </c>
    </row>
    <row r="137" spans="1:7" s="13" customFormat="1" ht="12">
      <c r="A137" s="9">
        <v>98</v>
      </c>
      <c r="B137" s="9"/>
      <c r="C137" s="10" t="s">
        <v>181</v>
      </c>
      <c r="D137" s="9" t="s">
        <v>51</v>
      </c>
      <c r="E137" s="31">
        <v>4</v>
      </c>
      <c r="F137" s="31"/>
      <c r="G137" s="31">
        <f t="shared" si="7"/>
        <v>0</v>
      </c>
    </row>
    <row r="138" spans="1:7" s="13" customFormat="1" ht="12">
      <c r="A138" s="9">
        <v>99</v>
      </c>
      <c r="B138" s="9"/>
      <c r="C138" s="10" t="s">
        <v>182</v>
      </c>
      <c r="D138" s="9" t="s">
        <v>51</v>
      </c>
      <c r="E138" s="31">
        <v>14</v>
      </c>
      <c r="F138" s="31"/>
      <c r="G138" s="31">
        <f t="shared" si="7"/>
        <v>0</v>
      </c>
    </row>
    <row r="139" spans="1:7" s="13" customFormat="1" ht="12">
      <c r="A139" s="9">
        <v>100</v>
      </c>
      <c r="B139" s="9"/>
      <c r="C139" s="10" t="s">
        <v>183</v>
      </c>
      <c r="D139" s="9" t="s">
        <v>51</v>
      </c>
      <c r="E139" s="31">
        <v>4</v>
      </c>
      <c r="F139" s="31"/>
      <c r="G139" s="31">
        <f t="shared" si="7"/>
        <v>0</v>
      </c>
    </row>
    <row r="140" spans="1:7" s="13" customFormat="1" ht="12">
      <c r="A140" s="9">
        <v>101</v>
      </c>
      <c r="B140" s="9"/>
      <c r="C140" s="10" t="s">
        <v>88</v>
      </c>
      <c r="D140" s="9" t="s">
        <v>75</v>
      </c>
      <c r="E140" s="31">
        <v>8</v>
      </c>
      <c r="F140" s="31"/>
      <c r="G140" s="31">
        <f t="shared" si="7"/>
        <v>0</v>
      </c>
    </row>
    <row r="141" spans="1:7" s="13" customFormat="1" ht="12">
      <c r="A141" s="9">
        <v>102</v>
      </c>
      <c r="B141" s="9"/>
      <c r="C141" s="10" t="s">
        <v>89</v>
      </c>
      <c r="D141" s="9" t="s">
        <v>90</v>
      </c>
      <c r="E141" s="31">
        <v>1</v>
      </c>
      <c r="F141" s="31"/>
      <c r="G141" s="31">
        <f t="shared" si="7"/>
        <v>0</v>
      </c>
    </row>
    <row r="142" spans="1:7" s="13" customFormat="1" ht="12">
      <c r="A142" s="9">
        <v>103</v>
      </c>
      <c r="B142" s="9"/>
      <c r="C142" s="10" t="s">
        <v>184</v>
      </c>
      <c r="D142" s="9" t="s">
        <v>75</v>
      </c>
      <c r="E142" s="31">
        <v>170</v>
      </c>
      <c r="F142" s="31"/>
      <c r="G142" s="31">
        <f t="shared" si="7"/>
        <v>0</v>
      </c>
    </row>
    <row r="143" spans="1:7" s="13" customFormat="1" ht="12">
      <c r="A143" s="9">
        <v>104</v>
      </c>
      <c r="B143" s="9"/>
      <c r="C143" s="10" t="s">
        <v>185</v>
      </c>
      <c r="D143" s="9" t="s">
        <v>75</v>
      </c>
      <c r="E143" s="31">
        <v>30</v>
      </c>
      <c r="F143" s="31"/>
      <c r="G143" s="31">
        <f t="shared" si="7"/>
        <v>0</v>
      </c>
    </row>
    <row r="144" spans="1:7" s="13" customFormat="1" ht="12">
      <c r="A144" s="9">
        <v>105</v>
      </c>
      <c r="B144" s="9"/>
      <c r="C144" s="10" t="s">
        <v>186</v>
      </c>
      <c r="D144" s="9" t="s">
        <v>75</v>
      </c>
      <c r="E144" s="31">
        <v>240</v>
      </c>
      <c r="F144" s="31"/>
      <c r="G144" s="31">
        <f t="shared" si="7"/>
        <v>0</v>
      </c>
    </row>
    <row r="145" spans="1:7" s="13" customFormat="1" ht="12">
      <c r="A145" s="9">
        <v>106</v>
      </c>
      <c r="B145" s="9"/>
      <c r="C145" s="10" t="s">
        <v>91</v>
      </c>
      <c r="D145" s="9" t="s">
        <v>75</v>
      </c>
      <c r="E145" s="31">
        <v>900</v>
      </c>
      <c r="F145" s="31"/>
      <c r="G145" s="31">
        <f t="shared" si="7"/>
        <v>0</v>
      </c>
    </row>
    <row r="146" spans="1:7" s="13" customFormat="1" ht="12">
      <c r="A146" s="9">
        <v>107</v>
      </c>
      <c r="B146" s="9"/>
      <c r="C146" s="10" t="s">
        <v>92</v>
      </c>
      <c r="D146" s="9" t="s">
        <v>75</v>
      </c>
      <c r="E146" s="31">
        <v>900</v>
      </c>
      <c r="F146" s="31"/>
      <c r="G146" s="31">
        <f t="shared" si="7"/>
        <v>0</v>
      </c>
    </row>
    <row r="147" spans="1:7" s="13" customFormat="1" ht="12">
      <c r="A147" s="9">
        <v>108</v>
      </c>
      <c r="B147" s="9"/>
      <c r="C147" s="10" t="s">
        <v>187</v>
      </c>
      <c r="D147" s="9" t="s">
        <v>75</v>
      </c>
      <c r="E147" s="31">
        <v>100</v>
      </c>
      <c r="F147" s="31"/>
      <c r="G147" s="31">
        <f t="shared" si="7"/>
        <v>0</v>
      </c>
    </row>
    <row r="148" spans="1:7" s="13" customFormat="1" ht="12">
      <c r="A148" s="9">
        <v>109</v>
      </c>
      <c r="B148" s="9"/>
      <c r="C148" s="10" t="s">
        <v>93</v>
      </c>
      <c r="D148" s="9" t="s">
        <v>75</v>
      </c>
      <c r="E148" s="31">
        <v>45</v>
      </c>
      <c r="F148" s="31"/>
      <c r="G148" s="31">
        <f t="shared" si="7"/>
        <v>0</v>
      </c>
    </row>
    <row r="149" spans="1:7" s="13" customFormat="1" ht="12">
      <c r="A149" s="9">
        <v>110</v>
      </c>
      <c r="B149" s="9"/>
      <c r="C149" s="10" t="s">
        <v>188</v>
      </c>
      <c r="D149" s="9" t="s">
        <v>75</v>
      </c>
      <c r="E149" s="31">
        <v>330</v>
      </c>
      <c r="F149" s="31"/>
      <c r="G149" s="31">
        <f t="shared" si="7"/>
        <v>0</v>
      </c>
    </row>
    <row r="150" spans="1:7" s="13" customFormat="1" ht="12">
      <c r="A150" s="9">
        <v>111</v>
      </c>
      <c r="B150" s="9"/>
      <c r="C150" s="10" t="s">
        <v>94</v>
      </c>
      <c r="D150" s="9" t="s">
        <v>20</v>
      </c>
      <c r="E150" s="31">
        <v>350</v>
      </c>
      <c r="F150" s="31"/>
      <c r="G150" s="31">
        <f t="shared" si="7"/>
        <v>0</v>
      </c>
    </row>
    <row r="151" spans="1:7" s="13" customFormat="1" ht="12">
      <c r="A151" s="9">
        <v>112</v>
      </c>
      <c r="B151" s="9"/>
      <c r="C151" s="10" t="s">
        <v>95</v>
      </c>
      <c r="D151" s="9" t="s">
        <v>75</v>
      </c>
      <c r="E151" s="31">
        <v>28</v>
      </c>
      <c r="F151" s="31"/>
      <c r="G151" s="31">
        <f t="shared" si="7"/>
        <v>0</v>
      </c>
    </row>
    <row r="152" spans="1:7" s="13" customFormat="1" ht="12">
      <c r="A152" s="9">
        <v>113</v>
      </c>
      <c r="B152" s="9"/>
      <c r="C152" s="10" t="s">
        <v>96</v>
      </c>
      <c r="D152" s="9" t="s">
        <v>75</v>
      </c>
      <c r="E152" s="31">
        <v>8</v>
      </c>
      <c r="F152" s="31"/>
      <c r="G152" s="31">
        <f t="shared" si="7"/>
        <v>0</v>
      </c>
    </row>
    <row r="153" spans="1:7" s="13" customFormat="1" ht="11">
      <c r="B153" s="9"/>
      <c r="C153" s="10"/>
      <c r="D153" s="9"/>
      <c r="E153" s="31"/>
      <c r="F153" s="31"/>
      <c r="G153" s="31"/>
    </row>
    <row r="154" spans="1:7" s="13" customFormat="1" ht="11">
      <c r="A154" s="19"/>
      <c r="B154" s="20"/>
      <c r="C154" s="19" t="s">
        <v>207</v>
      </c>
      <c r="D154" s="19"/>
      <c r="E154" s="19"/>
      <c r="F154" s="19"/>
      <c r="G154" s="30">
        <f>SUM(G155:G173)</f>
        <v>0</v>
      </c>
    </row>
    <row r="155" spans="1:7" s="13" customFormat="1" ht="12">
      <c r="A155" s="9">
        <v>114</v>
      </c>
      <c r="B155" s="9"/>
      <c r="C155" s="10" t="s">
        <v>189</v>
      </c>
      <c r="D155" s="9" t="s">
        <v>51</v>
      </c>
      <c r="E155" s="31">
        <v>1</v>
      </c>
      <c r="F155" s="31"/>
      <c r="G155" s="31">
        <f>ROUND(SUM(E155*F155),2)</f>
        <v>0</v>
      </c>
    </row>
    <row r="156" spans="1:7" s="13" customFormat="1" ht="12">
      <c r="B156" s="9"/>
      <c r="C156" s="114" t="s">
        <v>190</v>
      </c>
      <c r="D156" s="115" t="s">
        <v>51</v>
      </c>
      <c r="E156" s="116">
        <v>1</v>
      </c>
      <c r="F156" s="31"/>
      <c r="G156" s="31"/>
    </row>
    <row r="157" spans="1:7" s="13" customFormat="1" ht="12">
      <c r="B157" s="9"/>
      <c r="C157" s="114" t="s">
        <v>191</v>
      </c>
      <c r="D157" s="115" t="s">
        <v>51</v>
      </c>
      <c r="E157" s="116">
        <v>1</v>
      </c>
      <c r="F157" s="31"/>
      <c r="G157" s="31"/>
    </row>
    <row r="158" spans="1:7" s="13" customFormat="1" ht="12">
      <c r="B158" s="9"/>
      <c r="C158" s="114" t="s">
        <v>192</v>
      </c>
      <c r="D158" s="115" t="s">
        <v>51</v>
      </c>
      <c r="E158" s="116">
        <v>1</v>
      </c>
      <c r="F158" s="31"/>
      <c r="G158" s="31"/>
    </row>
    <row r="159" spans="1:7" s="13" customFormat="1" ht="12">
      <c r="B159" s="9"/>
      <c r="C159" s="114" t="s">
        <v>193</v>
      </c>
      <c r="D159" s="115" t="s">
        <v>51</v>
      </c>
      <c r="E159" s="116">
        <v>2</v>
      </c>
      <c r="F159" s="31"/>
      <c r="G159" s="31"/>
    </row>
    <row r="160" spans="1:7" s="13" customFormat="1" ht="12">
      <c r="A160" s="9"/>
      <c r="B160" s="9"/>
      <c r="C160" s="114" t="s">
        <v>194</v>
      </c>
      <c r="D160" s="115" t="s">
        <v>51</v>
      </c>
      <c r="E160" s="116">
        <v>1</v>
      </c>
      <c r="F160" s="31"/>
      <c r="G160" s="31"/>
    </row>
    <row r="161" spans="1:7" s="13" customFormat="1" ht="12">
      <c r="A161" s="9"/>
      <c r="B161" s="9"/>
      <c r="C161" s="114" t="s">
        <v>195</v>
      </c>
      <c r="D161" s="115" t="s">
        <v>51</v>
      </c>
      <c r="E161" s="116">
        <v>2</v>
      </c>
      <c r="F161" s="31"/>
      <c r="G161" s="31"/>
    </row>
    <row r="162" spans="1:7" s="13" customFormat="1" ht="12">
      <c r="A162" s="9"/>
      <c r="B162" s="9"/>
      <c r="C162" s="114" t="s">
        <v>196</v>
      </c>
      <c r="D162" s="115" t="s">
        <v>51</v>
      </c>
      <c r="E162" s="116">
        <v>1</v>
      </c>
      <c r="F162" s="31"/>
      <c r="G162" s="31"/>
    </row>
    <row r="163" spans="1:7" s="13" customFormat="1" ht="12">
      <c r="A163" s="9"/>
      <c r="B163" s="9"/>
      <c r="C163" s="114" t="s">
        <v>197</v>
      </c>
      <c r="D163" s="115" t="s">
        <v>51</v>
      </c>
      <c r="E163" s="116">
        <v>1</v>
      </c>
      <c r="F163" s="31"/>
      <c r="G163" s="31"/>
    </row>
    <row r="164" spans="1:7" s="13" customFormat="1" ht="12">
      <c r="A164" s="9"/>
      <c r="B164" s="9"/>
      <c r="C164" s="114" t="s">
        <v>198</v>
      </c>
      <c r="D164" s="115" t="s">
        <v>51</v>
      </c>
      <c r="E164" s="116">
        <v>1</v>
      </c>
      <c r="F164" s="31"/>
      <c r="G164" s="31"/>
    </row>
    <row r="165" spans="1:7" s="13" customFormat="1" ht="12">
      <c r="A165" s="9">
        <v>115</v>
      </c>
      <c r="B165" s="9"/>
      <c r="C165" s="10" t="s">
        <v>199</v>
      </c>
      <c r="D165" s="9" t="s">
        <v>51</v>
      </c>
      <c r="E165" s="31">
        <v>4</v>
      </c>
      <c r="F165" s="31"/>
      <c r="G165" s="31">
        <f t="shared" ref="G165:G173" si="8">ROUND(SUM(E165*F165),2)</f>
        <v>0</v>
      </c>
    </row>
    <row r="166" spans="1:7" s="13" customFormat="1" ht="12">
      <c r="A166" s="9">
        <v>116</v>
      </c>
      <c r="B166" s="9"/>
      <c r="C166" s="10" t="s">
        <v>200</v>
      </c>
      <c r="D166" s="9" t="s">
        <v>51</v>
      </c>
      <c r="E166" s="31">
        <v>4</v>
      </c>
      <c r="F166" s="31"/>
      <c r="G166" s="31">
        <f t="shared" si="8"/>
        <v>0</v>
      </c>
    </row>
    <row r="167" spans="1:7" s="13" customFormat="1" ht="12">
      <c r="A167" s="9">
        <v>117</v>
      </c>
      <c r="B167" s="9"/>
      <c r="C167" s="10" t="s">
        <v>201</v>
      </c>
      <c r="D167" s="9" t="s">
        <v>20</v>
      </c>
      <c r="E167" s="31">
        <v>170</v>
      </c>
      <c r="F167" s="31"/>
      <c r="G167" s="31">
        <f t="shared" si="8"/>
        <v>0</v>
      </c>
    </row>
    <row r="168" spans="1:7" s="13" customFormat="1" ht="12">
      <c r="A168" s="9">
        <v>118</v>
      </c>
      <c r="B168" s="9"/>
      <c r="C168" s="10" t="s">
        <v>202</v>
      </c>
      <c r="D168" s="9" t="s">
        <v>51</v>
      </c>
      <c r="E168" s="31">
        <v>4</v>
      </c>
      <c r="F168" s="31"/>
      <c r="G168" s="31">
        <f t="shared" si="8"/>
        <v>0</v>
      </c>
    </row>
    <row r="169" spans="1:7" s="13" customFormat="1" ht="12">
      <c r="A169" s="9">
        <v>119</v>
      </c>
      <c r="B169" s="9"/>
      <c r="C169" s="10" t="s">
        <v>203</v>
      </c>
      <c r="D169" s="9" t="s">
        <v>51</v>
      </c>
      <c r="E169" s="31">
        <v>4</v>
      </c>
      <c r="F169" s="31"/>
      <c r="G169" s="31">
        <f t="shared" si="8"/>
        <v>0</v>
      </c>
    </row>
    <row r="170" spans="1:7" s="13" customFormat="1" ht="12">
      <c r="A170" s="9">
        <v>120</v>
      </c>
      <c r="B170" s="9"/>
      <c r="C170" s="10" t="s">
        <v>204</v>
      </c>
      <c r="D170" s="9" t="s">
        <v>51</v>
      </c>
      <c r="E170" s="31">
        <v>1</v>
      </c>
      <c r="F170" s="31"/>
      <c r="G170" s="31">
        <f t="shared" si="8"/>
        <v>0</v>
      </c>
    </row>
    <row r="171" spans="1:7" s="13" customFormat="1" ht="12">
      <c r="A171" s="9">
        <v>121</v>
      </c>
      <c r="B171" s="9"/>
      <c r="C171" s="10" t="s">
        <v>205</v>
      </c>
      <c r="D171" s="9" t="s">
        <v>79</v>
      </c>
      <c r="E171" s="31">
        <v>1</v>
      </c>
      <c r="F171" s="31"/>
      <c r="G171" s="31">
        <f t="shared" si="8"/>
        <v>0</v>
      </c>
    </row>
    <row r="172" spans="1:7" s="13" customFormat="1" ht="12">
      <c r="A172" s="9">
        <v>122</v>
      </c>
      <c r="B172" s="9"/>
      <c r="C172" s="10" t="s">
        <v>206</v>
      </c>
      <c r="D172" s="9" t="s">
        <v>79</v>
      </c>
      <c r="E172" s="31">
        <v>1</v>
      </c>
      <c r="F172" s="31"/>
      <c r="G172" s="31">
        <f t="shared" si="8"/>
        <v>0</v>
      </c>
    </row>
    <row r="173" spans="1:7" s="13" customFormat="1" ht="12">
      <c r="A173" s="9">
        <v>123</v>
      </c>
      <c r="B173" s="9"/>
      <c r="C173" s="10" t="s">
        <v>208</v>
      </c>
      <c r="D173" s="9" t="s">
        <v>79</v>
      </c>
      <c r="E173" s="31">
        <v>1</v>
      </c>
      <c r="F173" s="31"/>
      <c r="G173" s="31">
        <f t="shared" si="8"/>
        <v>0</v>
      </c>
    </row>
    <row r="174" spans="1:7" s="13" customFormat="1" ht="11">
      <c r="A174" s="9"/>
      <c r="B174" s="9"/>
      <c r="C174" s="10"/>
      <c r="D174" s="9"/>
      <c r="E174" s="31"/>
      <c r="F174" s="31"/>
    </row>
    <row r="175" spans="1:7" s="13" customFormat="1" ht="11">
      <c r="A175" s="9"/>
      <c r="B175" s="9"/>
      <c r="C175" s="19" t="s">
        <v>29</v>
      </c>
      <c r="D175" s="9"/>
      <c r="E175" s="31"/>
      <c r="F175" s="31"/>
      <c r="G175" s="30">
        <f>SUM(G176:G179)</f>
        <v>0</v>
      </c>
    </row>
    <row r="176" spans="1:7" s="13" customFormat="1" ht="12">
      <c r="A176" s="9">
        <v>124</v>
      </c>
      <c r="B176" s="9"/>
      <c r="C176" s="10" t="s">
        <v>98</v>
      </c>
      <c r="D176" s="9" t="s">
        <v>79</v>
      </c>
      <c r="E176" s="31">
        <v>1</v>
      </c>
      <c r="F176" s="31"/>
      <c r="G176" s="31">
        <f>ROUND(SUM(E176*F176),2)</f>
        <v>0</v>
      </c>
    </row>
    <row r="177" spans="1:7" s="13" customFormat="1" ht="12">
      <c r="A177" s="9">
        <v>125</v>
      </c>
      <c r="B177" s="9"/>
      <c r="C177" s="10" t="s">
        <v>204</v>
      </c>
      <c r="D177" s="9" t="s">
        <v>51</v>
      </c>
      <c r="E177" s="31">
        <v>1</v>
      </c>
      <c r="F177" s="31"/>
      <c r="G177" s="31">
        <f>ROUND(SUM(E177*F177),2)</f>
        <v>0</v>
      </c>
    </row>
    <row r="178" spans="1:7" s="13" customFormat="1" ht="12">
      <c r="A178" s="9">
        <v>126</v>
      </c>
      <c r="B178" s="9"/>
      <c r="C178" s="10" t="s">
        <v>97</v>
      </c>
      <c r="D178" s="9" t="s">
        <v>79</v>
      </c>
      <c r="E178" s="31">
        <v>1</v>
      </c>
      <c r="F178" s="31"/>
      <c r="G178" s="31">
        <f>ROUND(SUM(E178*F178),2)</f>
        <v>0</v>
      </c>
    </row>
    <row r="179" spans="1:7" s="13" customFormat="1" ht="12">
      <c r="A179" s="9">
        <v>127</v>
      </c>
      <c r="B179" s="9"/>
      <c r="C179" s="10" t="s">
        <v>209</v>
      </c>
      <c r="D179" s="9" t="s">
        <v>51</v>
      </c>
      <c r="E179" s="31">
        <v>1</v>
      </c>
      <c r="F179" s="31"/>
      <c r="G179" s="31">
        <f>ROUND(SUM(E179*F179),2)</f>
        <v>0</v>
      </c>
    </row>
    <row r="180" spans="1:7" s="13" customFormat="1" ht="11">
      <c r="A180" s="9"/>
      <c r="B180" s="9"/>
      <c r="C180" s="10"/>
      <c r="D180" s="9"/>
      <c r="E180" s="31"/>
      <c r="F180" s="31"/>
      <c r="G180" s="31"/>
    </row>
    <row r="181" spans="1:7" s="3" customFormat="1" ht="13.5" customHeight="1">
      <c r="A181" s="44"/>
      <c r="B181" s="1"/>
      <c r="C181" s="21" t="s">
        <v>12</v>
      </c>
      <c r="D181" s="22"/>
      <c r="E181" s="22"/>
      <c r="F181" s="22"/>
      <c r="G181" s="34">
        <f>SUM(G14+G31+G40+G51+G72+G79+G85+G175+G154+G120+G92+G61)</f>
        <v>0</v>
      </c>
    </row>
  </sheetData>
  <mergeCells count="1">
    <mergeCell ref="A1:G1"/>
  </mergeCells>
  <phoneticPr fontId="1" type="noConversion"/>
  <pageMargins left="0.78740155696868896" right="0.78740155696868896" top="0.59055119752883911" bottom="0.59055119752883911" header="0" footer="0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A6EA-ADBA-4B64-AA6C-1B3606CFA6B3}">
  <sheetPr>
    <pageSetUpPr fitToPage="1"/>
  </sheetPr>
  <dimension ref="A1:G60"/>
  <sheetViews>
    <sheetView showGridLines="0" view="pageBreakPreview" zoomScale="115" zoomScaleNormal="100" zoomScaleSheetLayoutView="115" workbookViewId="0">
      <pane ySplit="12" topLeftCell="A13" activePane="bottomLeft" state="frozenSplit"/>
      <selection activeCell="R28" sqref="R28"/>
      <selection pane="bottomLeft" activeCell="C3" sqref="C3"/>
    </sheetView>
  </sheetViews>
  <sheetFormatPr baseColWidth="10" defaultColWidth="9.1640625" defaultRowHeight="11.25" customHeight="1"/>
  <cols>
    <col min="1" max="1" width="10.5" style="58" customWidth="1"/>
    <col min="2" max="2" width="2.1640625" style="58" customWidth="1"/>
    <col min="3" max="3" width="55.5" style="58" customWidth="1"/>
    <col min="4" max="4" width="4.5" style="58" customWidth="1"/>
    <col min="5" max="5" width="9.5" style="58" customWidth="1"/>
    <col min="6" max="6" width="10" style="58" customWidth="1"/>
    <col min="7" max="7" width="12.5" style="58" customWidth="1"/>
    <col min="8" max="16384" width="9.1640625" style="58"/>
  </cols>
  <sheetData>
    <row r="1" spans="1:7" ht="18" customHeight="1">
      <c r="A1" s="123" t="s">
        <v>253</v>
      </c>
      <c r="B1" s="124"/>
      <c r="C1" s="124"/>
      <c r="D1" s="124"/>
      <c r="E1" s="124"/>
      <c r="F1" s="124"/>
      <c r="G1" s="124"/>
    </row>
    <row r="2" spans="1:7" ht="11.25" customHeight="1">
      <c r="A2" s="61" t="s">
        <v>2</v>
      </c>
      <c r="C2" s="60" t="s">
        <v>112</v>
      </c>
      <c r="D2" s="60"/>
      <c r="E2" s="60"/>
      <c r="F2" s="60"/>
      <c r="G2" s="60"/>
    </row>
    <row r="3" spans="1:7" ht="11.25" customHeight="1">
      <c r="A3" s="61" t="s">
        <v>3</v>
      </c>
      <c r="B3" s="60"/>
      <c r="C3" s="60" t="str">
        <f>'[1]Krycí list  (2)'!E9</f>
        <v>SO 12.2 BEACH VOLEJBALOVÉ IHRISKO</v>
      </c>
      <c r="D3" s="60"/>
      <c r="E3" s="60"/>
      <c r="F3" s="60"/>
      <c r="G3" s="60"/>
    </row>
    <row r="4" spans="1:7" ht="11.25" customHeight="1">
      <c r="A4" s="61" t="s">
        <v>4</v>
      </c>
      <c r="B4" s="60"/>
      <c r="C4" s="60"/>
      <c r="D4" s="60"/>
      <c r="E4" s="60"/>
      <c r="F4" s="60"/>
      <c r="G4" s="60"/>
    </row>
    <row r="5" spans="1:7" ht="11.25" customHeight="1">
      <c r="A5" s="60" t="s">
        <v>44</v>
      </c>
      <c r="B5" s="60" t="s">
        <v>0</v>
      </c>
      <c r="C5" s="60"/>
      <c r="D5" s="60"/>
      <c r="E5" s="60"/>
      <c r="F5" s="60"/>
      <c r="G5" s="60"/>
    </row>
    <row r="6" spans="1:7" ht="5.25" customHeight="1">
      <c r="A6" s="60"/>
      <c r="B6" s="60"/>
      <c r="C6" s="60"/>
      <c r="D6" s="60"/>
      <c r="E6" s="60"/>
      <c r="F6" s="60"/>
      <c r="G6" s="60"/>
    </row>
    <row r="7" spans="1:7" ht="11.25" customHeight="1">
      <c r="A7" s="60" t="s">
        <v>6</v>
      </c>
      <c r="C7" s="62" t="s">
        <v>113</v>
      </c>
      <c r="D7" s="60"/>
      <c r="E7" s="60"/>
      <c r="F7" s="60"/>
      <c r="G7" s="60"/>
    </row>
    <row r="8" spans="1:7" ht="21.5" customHeight="1">
      <c r="A8" s="60" t="s">
        <v>30</v>
      </c>
      <c r="C8" s="62" t="s">
        <v>33</v>
      </c>
      <c r="D8" s="60"/>
      <c r="E8" s="60"/>
      <c r="F8" s="60"/>
      <c r="G8" s="60"/>
    </row>
    <row r="9" spans="1:7" ht="20" customHeight="1">
      <c r="A9" s="60" t="s">
        <v>8</v>
      </c>
      <c r="B9" s="63"/>
      <c r="C9" s="63" t="s">
        <v>120</v>
      </c>
      <c r="D9" s="60"/>
      <c r="E9" s="60"/>
      <c r="F9" s="60"/>
      <c r="G9" s="60"/>
    </row>
    <row r="10" spans="1:7" ht="13">
      <c r="A10" s="64"/>
      <c r="B10" s="64"/>
      <c r="C10" s="64"/>
      <c r="D10" s="64"/>
      <c r="E10" s="64"/>
      <c r="F10" s="64"/>
      <c r="G10" s="64"/>
    </row>
    <row r="11" spans="1:7" ht="21.75" customHeight="1">
      <c r="A11" s="65" t="s">
        <v>13</v>
      </c>
      <c r="B11" s="66"/>
      <c r="C11" s="66" t="s">
        <v>10</v>
      </c>
      <c r="D11" s="66" t="s">
        <v>14</v>
      </c>
      <c r="E11" s="66" t="s">
        <v>15</v>
      </c>
      <c r="F11" s="66" t="s">
        <v>16</v>
      </c>
      <c r="G11" s="66" t="s">
        <v>11</v>
      </c>
    </row>
    <row r="12" spans="1:7" ht="11.25" customHeight="1">
      <c r="A12" s="67">
        <v>1</v>
      </c>
      <c r="B12" s="68"/>
      <c r="C12" s="68">
        <v>2</v>
      </c>
      <c r="D12" s="68">
        <v>3</v>
      </c>
      <c r="E12" s="68">
        <v>4</v>
      </c>
      <c r="F12" s="68">
        <v>5</v>
      </c>
      <c r="G12" s="68">
        <v>6</v>
      </c>
    </row>
    <row r="13" spans="1:7" s="72" customFormat="1" ht="12.75" customHeight="1">
      <c r="A13" s="69"/>
      <c r="B13" s="70"/>
      <c r="C13" s="70" t="s">
        <v>17</v>
      </c>
      <c r="D13" s="70"/>
      <c r="E13" s="70"/>
      <c r="F13" s="70"/>
      <c r="G13" s="71">
        <f>G60</f>
        <v>0</v>
      </c>
    </row>
    <row r="14" spans="1:7" s="72" customFormat="1" ht="12.75" customHeight="1">
      <c r="A14" s="73"/>
      <c r="C14" s="74" t="s">
        <v>18</v>
      </c>
      <c r="G14" s="75">
        <f>ROUND(SUM(G15:G27),2)</f>
        <v>0</v>
      </c>
    </row>
    <row r="15" spans="1:7" s="59" customFormat="1" ht="12">
      <c r="A15" s="76">
        <v>1</v>
      </c>
      <c r="B15" s="77"/>
      <c r="C15" s="78" t="s">
        <v>45</v>
      </c>
      <c r="D15" s="77" t="s">
        <v>21</v>
      </c>
      <c r="E15" s="79">
        <v>118</v>
      </c>
      <c r="F15" s="79"/>
      <c r="G15" s="79">
        <f t="shared" ref="G15:G27" si="0">ROUND(SUM(E15*F15),2)</f>
        <v>0</v>
      </c>
    </row>
    <row r="16" spans="1:7" s="59" customFormat="1" ht="12">
      <c r="A16" s="76">
        <v>2</v>
      </c>
      <c r="B16" s="77"/>
      <c r="C16" s="78" t="s">
        <v>46</v>
      </c>
      <c r="D16" s="77" t="s">
        <v>19</v>
      </c>
      <c r="E16" s="79">
        <v>236</v>
      </c>
      <c r="F16" s="79"/>
      <c r="G16" s="79">
        <f t="shared" si="0"/>
        <v>0</v>
      </c>
    </row>
    <row r="17" spans="1:7" s="59" customFormat="1" ht="12">
      <c r="A17" s="76">
        <v>3</v>
      </c>
      <c r="B17" s="77"/>
      <c r="C17" s="78" t="s">
        <v>47</v>
      </c>
      <c r="D17" s="77" t="s">
        <v>21</v>
      </c>
      <c r="E17" s="79">
        <v>16.55</v>
      </c>
      <c r="F17" s="79"/>
      <c r="G17" s="79">
        <f t="shared" si="0"/>
        <v>0</v>
      </c>
    </row>
    <row r="18" spans="1:7" s="59" customFormat="1" ht="12">
      <c r="A18" s="76">
        <v>4</v>
      </c>
      <c r="B18" s="77"/>
      <c r="C18" s="78" t="s">
        <v>210</v>
      </c>
      <c r="D18" s="77" t="s">
        <v>21</v>
      </c>
      <c r="E18" s="79">
        <v>8</v>
      </c>
      <c r="F18" s="79"/>
      <c r="G18" s="79">
        <f t="shared" si="0"/>
        <v>0</v>
      </c>
    </row>
    <row r="19" spans="1:7" s="59" customFormat="1" ht="12">
      <c r="A19" s="76">
        <v>5</v>
      </c>
      <c r="B19" s="77"/>
      <c r="C19" s="78" t="s">
        <v>211</v>
      </c>
      <c r="D19" s="77" t="s">
        <v>21</v>
      </c>
      <c r="E19" s="79">
        <v>4.8</v>
      </c>
      <c r="F19" s="79"/>
      <c r="G19" s="79">
        <f t="shared" si="0"/>
        <v>0</v>
      </c>
    </row>
    <row r="20" spans="1:7" s="59" customFormat="1" ht="24">
      <c r="A20" s="76">
        <v>6</v>
      </c>
      <c r="B20" s="77"/>
      <c r="C20" s="78" t="s">
        <v>212</v>
      </c>
      <c r="D20" s="77" t="s">
        <v>21</v>
      </c>
      <c r="E20" s="79">
        <v>0.4</v>
      </c>
      <c r="F20" s="79"/>
      <c r="G20" s="79">
        <f t="shared" si="0"/>
        <v>0</v>
      </c>
    </row>
    <row r="21" spans="1:7" s="59" customFormat="1" ht="12">
      <c r="A21" s="76">
        <v>7</v>
      </c>
      <c r="B21" s="77"/>
      <c r="C21" s="78" t="s">
        <v>34</v>
      </c>
      <c r="D21" s="77" t="s">
        <v>21</v>
      </c>
      <c r="E21" s="79">
        <v>6.6</v>
      </c>
      <c r="F21" s="79"/>
      <c r="G21" s="79">
        <f t="shared" si="0"/>
        <v>0</v>
      </c>
    </row>
    <row r="22" spans="1:7" s="59" customFormat="1" ht="12">
      <c r="A22" s="76">
        <v>8</v>
      </c>
      <c r="B22" s="77"/>
      <c r="C22" s="78" t="s">
        <v>50</v>
      </c>
      <c r="D22" s="77" t="s">
        <v>19</v>
      </c>
      <c r="E22" s="79">
        <v>66</v>
      </c>
      <c r="F22" s="79"/>
      <c r="G22" s="79">
        <f t="shared" si="0"/>
        <v>0</v>
      </c>
    </row>
    <row r="23" spans="1:7" s="59" customFormat="1" ht="12">
      <c r="A23" s="76">
        <v>9</v>
      </c>
      <c r="B23" s="77"/>
      <c r="C23" s="78" t="s">
        <v>35</v>
      </c>
      <c r="D23" s="77" t="s">
        <v>32</v>
      </c>
      <c r="E23" s="79">
        <v>2.31</v>
      </c>
      <c r="F23" s="79"/>
      <c r="G23" s="79">
        <f t="shared" si="0"/>
        <v>0</v>
      </c>
    </row>
    <row r="24" spans="1:7" s="59" customFormat="1" ht="12">
      <c r="A24" s="76">
        <v>10</v>
      </c>
      <c r="B24" s="77"/>
      <c r="C24" s="78" t="s">
        <v>22</v>
      </c>
      <c r="D24" s="77" t="s">
        <v>21</v>
      </c>
      <c r="E24" s="79">
        <v>147.75</v>
      </c>
      <c r="F24" s="79"/>
      <c r="G24" s="79">
        <f t="shared" si="0"/>
        <v>0</v>
      </c>
    </row>
    <row r="25" spans="1:7" s="59" customFormat="1" ht="12">
      <c r="A25" s="76">
        <v>11</v>
      </c>
      <c r="B25" s="77"/>
      <c r="C25" s="78" t="s">
        <v>23</v>
      </c>
      <c r="D25" s="77" t="s">
        <v>21</v>
      </c>
      <c r="E25" s="79">
        <v>147.75</v>
      </c>
      <c r="F25" s="79"/>
      <c r="G25" s="79">
        <f t="shared" si="0"/>
        <v>0</v>
      </c>
    </row>
    <row r="26" spans="1:7" s="59" customFormat="1" ht="12">
      <c r="A26" s="76">
        <v>12</v>
      </c>
      <c r="B26" s="77"/>
      <c r="C26" s="78" t="s">
        <v>24</v>
      </c>
      <c r="D26" s="77" t="s">
        <v>21</v>
      </c>
      <c r="E26" s="79">
        <v>147.75</v>
      </c>
      <c r="F26" s="79"/>
      <c r="G26" s="79">
        <f t="shared" si="0"/>
        <v>0</v>
      </c>
    </row>
    <row r="27" spans="1:7" s="59" customFormat="1" ht="12">
      <c r="A27" s="76">
        <v>13</v>
      </c>
      <c r="B27" s="77"/>
      <c r="C27" s="78" t="s">
        <v>37</v>
      </c>
      <c r="D27" s="77" t="s">
        <v>21</v>
      </c>
      <c r="E27" s="79">
        <v>147.75</v>
      </c>
      <c r="F27" s="79"/>
      <c r="G27" s="79">
        <f t="shared" si="0"/>
        <v>0</v>
      </c>
    </row>
    <row r="28" spans="1:7" s="59" customFormat="1" ht="12">
      <c r="A28" s="76"/>
      <c r="B28" s="77"/>
      <c r="C28" s="117"/>
      <c r="D28" s="118"/>
      <c r="E28" s="119"/>
      <c r="F28" s="120"/>
      <c r="G28" s="79"/>
    </row>
    <row r="29" spans="1:7" s="59" customFormat="1" ht="11">
      <c r="B29" s="77"/>
      <c r="C29" s="96" t="s">
        <v>213</v>
      </c>
      <c r="D29" s="96"/>
      <c r="E29" s="96"/>
      <c r="F29" s="96"/>
      <c r="G29" s="75">
        <f>SUM(G30:G34)</f>
        <v>0</v>
      </c>
    </row>
    <row r="30" spans="1:7" s="59" customFormat="1" ht="12">
      <c r="A30" s="76">
        <v>14</v>
      </c>
      <c r="B30" s="77"/>
      <c r="C30" s="78" t="s">
        <v>52</v>
      </c>
      <c r="D30" s="77" t="s">
        <v>21</v>
      </c>
      <c r="E30" s="79">
        <v>3.84</v>
      </c>
      <c r="F30" s="79"/>
      <c r="G30" s="79">
        <f>ROUND(SUM(E30*F30),2)</f>
        <v>0</v>
      </c>
    </row>
    <row r="31" spans="1:7" s="72" customFormat="1" ht="12.75" customHeight="1">
      <c r="A31" s="76">
        <v>15</v>
      </c>
      <c r="B31" s="77"/>
      <c r="C31" s="78" t="s">
        <v>53</v>
      </c>
      <c r="D31" s="77" t="s">
        <v>51</v>
      </c>
      <c r="E31" s="79">
        <v>64</v>
      </c>
      <c r="F31" s="79"/>
      <c r="G31" s="79">
        <f>ROUND(SUM(E31*F31),2)</f>
        <v>0</v>
      </c>
    </row>
    <row r="32" spans="1:7" s="59" customFormat="1" ht="12">
      <c r="A32" s="76">
        <v>16</v>
      </c>
      <c r="B32" s="77"/>
      <c r="C32" s="78" t="s">
        <v>54</v>
      </c>
      <c r="D32" s="77" t="s">
        <v>51</v>
      </c>
      <c r="E32" s="79">
        <v>64</v>
      </c>
      <c r="F32" s="79"/>
      <c r="G32" s="79">
        <f>ROUND(SUM(E32*F32),2)</f>
        <v>0</v>
      </c>
    </row>
    <row r="33" spans="1:7" s="59" customFormat="1" ht="12">
      <c r="A33" s="76">
        <v>17</v>
      </c>
      <c r="B33" s="77"/>
      <c r="C33" s="78" t="s">
        <v>55</v>
      </c>
      <c r="D33" s="77" t="s">
        <v>21</v>
      </c>
      <c r="E33" s="79">
        <v>0.4</v>
      </c>
      <c r="F33" s="79"/>
      <c r="G33" s="79">
        <f>ROUND(SUM(E33*F33),2)</f>
        <v>0</v>
      </c>
    </row>
    <row r="34" spans="1:7" s="59" customFormat="1" ht="12">
      <c r="A34" s="76">
        <v>18</v>
      </c>
      <c r="B34" s="77"/>
      <c r="C34" s="78" t="s">
        <v>214</v>
      </c>
      <c r="D34" s="77" t="s">
        <v>51</v>
      </c>
      <c r="E34" s="79">
        <v>2</v>
      </c>
      <c r="F34" s="79"/>
      <c r="G34" s="79">
        <f>ROUND(SUM(E34*F34),2)</f>
        <v>0</v>
      </c>
    </row>
    <row r="35" spans="1:7" s="59" customFormat="1" ht="12">
      <c r="A35" s="76"/>
      <c r="B35" s="77"/>
      <c r="C35" s="117"/>
      <c r="D35" s="118"/>
      <c r="E35" s="119"/>
      <c r="F35" s="120"/>
    </row>
    <row r="36" spans="1:7" s="59" customFormat="1" ht="11">
      <c r="A36" s="76"/>
      <c r="B36" s="77"/>
      <c r="C36" s="96" t="s">
        <v>215</v>
      </c>
      <c r="D36" s="96"/>
      <c r="E36" s="96"/>
      <c r="F36" s="96"/>
      <c r="G36" s="75">
        <f>SUM(G37:G44)</f>
        <v>0</v>
      </c>
    </row>
    <row r="37" spans="1:7" s="59" customFormat="1" ht="12">
      <c r="A37" s="76">
        <v>19</v>
      </c>
      <c r="B37" s="77"/>
      <c r="C37" s="78" t="s">
        <v>216</v>
      </c>
      <c r="D37" s="77" t="s">
        <v>19</v>
      </c>
      <c r="E37" s="79">
        <v>428.4</v>
      </c>
      <c r="F37" s="79"/>
      <c r="G37" s="79">
        <f t="shared" ref="G37:G44" si="1">ROUND(SUM(E37*F37),2)</f>
        <v>0</v>
      </c>
    </row>
    <row r="38" spans="1:7" s="59" customFormat="1" ht="12">
      <c r="A38" s="76">
        <v>20</v>
      </c>
      <c r="B38" s="77"/>
      <c r="C38" s="78" t="s">
        <v>62</v>
      </c>
      <c r="D38" s="77" t="s">
        <v>19</v>
      </c>
      <c r="E38" s="79">
        <v>428.4</v>
      </c>
      <c r="F38" s="79"/>
      <c r="G38" s="79">
        <f t="shared" si="1"/>
        <v>0</v>
      </c>
    </row>
    <row r="39" spans="1:7" s="59" customFormat="1" ht="12">
      <c r="A39" s="76">
        <v>21</v>
      </c>
      <c r="B39" s="77"/>
      <c r="C39" s="78" t="s">
        <v>63</v>
      </c>
      <c r="D39" s="77" t="s">
        <v>64</v>
      </c>
      <c r="E39" s="79">
        <v>21</v>
      </c>
      <c r="F39" s="79"/>
      <c r="G39" s="79">
        <f t="shared" si="1"/>
        <v>0</v>
      </c>
    </row>
    <row r="40" spans="1:7" s="59" customFormat="1" ht="12">
      <c r="A40" s="76">
        <v>22</v>
      </c>
      <c r="B40" s="77"/>
      <c r="C40" s="78" t="s">
        <v>65</v>
      </c>
      <c r="D40" s="77" t="s">
        <v>64</v>
      </c>
      <c r="E40" s="79">
        <v>45</v>
      </c>
      <c r="F40" s="79"/>
      <c r="G40" s="79">
        <f t="shared" si="1"/>
        <v>0</v>
      </c>
    </row>
    <row r="41" spans="1:7" s="72" customFormat="1" ht="12.75" customHeight="1">
      <c r="A41" s="76">
        <v>23</v>
      </c>
      <c r="B41" s="77"/>
      <c r="C41" s="78" t="s">
        <v>66</v>
      </c>
      <c r="D41" s="77" t="s">
        <v>64</v>
      </c>
      <c r="E41" s="79">
        <v>66</v>
      </c>
      <c r="F41" s="79"/>
      <c r="G41" s="79">
        <f t="shared" si="1"/>
        <v>0</v>
      </c>
    </row>
    <row r="42" spans="1:7" s="59" customFormat="1" ht="12">
      <c r="A42" s="76">
        <v>24</v>
      </c>
      <c r="B42" s="77"/>
      <c r="C42" s="78" t="s">
        <v>67</v>
      </c>
      <c r="D42" s="77" t="s">
        <v>31</v>
      </c>
      <c r="E42" s="79">
        <v>30</v>
      </c>
      <c r="F42" s="79"/>
      <c r="G42" s="79">
        <f t="shared" si="1"/>
        <v>0</v>
      </c>
    </row>
    <row r="43" spans="1:7" s="59" customFormat="1" ht="12">
      <c r="A43" s="76">
        <v>25</v>
      </c>
      <c r="B43" s="77"/>
      <c r="C43" s="78" t="s">
        <v>68</v>
      </c>
      <c r="D43" s="77" t="s">
        <v>31</v>
      </c>
      <c r="E43" s="79">
        <v>30</v>
      </c>
      <c r="F43" s="79"/>
      <c r="G43" s="79">
        <f t="shared" si="1"/>
        <v>0</v>
      </c>
    </row>
    <row r="44" spans="1:7" s="59" customFormat="1" ht="12">
      <c r="A44" s="76">
        <v>26</v>
      </c>
      <c r="B44" s="77"/>
      <c r="C44" s="78" t="s">
        <v>217</v>
      </c>
      <c r="D44" s="77" t="s">
        <v>19</v>
      </c>
      <c r="E44" s="79">
        <v>19.8</v>
      </c>
      <c r="F44" s="79"/>
      <c r="G44" s="79">
        <f t="shared" si="1"/>
        <v>0</v>
      </c>
    </row>
    <row r="45" spans="1:7" s="59" customFormat="1" ht="12">
      <c r="A45" s="76"/>
      <c r="B45" s="77"/>
      <c r="C45" s="117"/>
      <c r="D45" s="118"/>
      <c r="E45" s="119"/>
      <c r="F45" s="120"/>
      <c r="G45" s="79"/>
    </row>
    <row r="46" spans="1:7" s="59" customFormat="1" ht="11">
      <c r="A46" s="76"/>
      <c r="B46" s="77"/>
      <c r="C46" s="96" t="s">
        <v>218</v>
      </c>
      <c r="D46" s="77"/>
      <c r="E46" s="79"/>
      <c r="F46" s="79"/>
      <c r="G46" s="75">
        <f>SUM(G47:G58)</f>
        <v>0</v>
      </c>
    </row>
    <row r="47" spans="1:7" s="59" customFormat="1" ht="12">
      <c r="A47" s="76">
        <v>27</v>
      </c>
      <c r="B47" s="77"/>
      <c r="C47" s="78" t="s">
        <v>219</v>
      </c>
      <c r="D47" s="77" t="s">
        <v>31</v>
      </c>
      <c r="E47" s="79">
        <v>206</v>
      </c>
      <c r="F47" s="79"/>
      <c r="G47" s="79">
        <f t="shared" ref="G47:G58" si="2">ROUND(SUM(E47*F47),2)</f>
        <v>0</v>
      </c>
    </row>
    <row r="48" spans="1:7" s="59" customFormat="1" ht="12">
      <c r="A48" s="76">
        <v>28</v>
      </c>
      <c r="B48" s="77"/>
      <c r="C48" s="78" t="s">
        <v>56</v>
      </c>
      <c r="D48" s="77" t="s">
        <v>19</v>
      </c>
      <c r="E48" s="79">
        <v>236</v>
      </c>
      <c r="F48" s="79"/>
      <c r="G48" s="79">
        <f t="shared" si="2"/>
        <v>0</v>
      </c>
    </row>
    <row r="49" spans="1:7" s="59" customFormat="1" ht="12">
      <c r="A49" s="76">
        <v>29</v>
      </c>
      <c r="B49" s="77"/>
      <c r="C49" s="78" t="s">
        <v>57</v>
      </c>
      <c r="D49" s="77" t="s">
        <v>19</v>
      </c>
      <c r="E49" s="79">
        <v>236</v>
      </c>
      <c r="F49" s="79"/>
      <c r="G49" s="79">
        <f t="shared" si="2"/>
        <v>0</v>
      </c>
    </row>
    <row r="50" spans="1:7" s="59" customFormat="1" ht="12">
      <c r="A50" s="76">
        <v>30</v>
      </c>
      <c r="B50" s="77"/>
      <c r="C50" s="78" t="s">
        <v>220</v>
      </c>
      <c r="D50" s="77" t="s">
        <v>31</v>
      </c>
      <c r="E50" s="79">
        <v>100</v>
      </c>
      <c r="F50" s="79"/>
      <c r="G50" s="79">
        <f t="shared" si="2"/>
        <v>0</v>
      </c>
    </row>
    <row r="51" spans="1:7" s="59" customFormat="1" ht="12">
      <c r="A51" s="76">
        <v>31</v>
      </c>
      <c r="B51" s="77"/>
      <c r="C51" s="78" t="s">
        <v>70</v>
      </c>
      <c r="D51" s="77" t="s">
        <v>19</v>
      </c>
      <c r="E51" s="79">
        <v>236</v>
      </c>
      <c r="F51" s="79"/>
      <c r="G51" s="79">
        <f t="shared" si="2"/>
        <v>0</v>
      </c>
    </row>
    <row r="52" spans="1:7" s="80" customFormat="1" ht="12">
      <c r="A52" s="76">
        <v>32</v>
      </c>
      <c r="B52" s="77"/>
      <c r="C52" s="78" t="s">
        <v>221</v>
      </c>
      <c r="D52" s="77" t="s">
        <v>73</v>
      </c>
      <c r="E52" s="79">
        <v>1</v>
      </c>
      <c r="F52" s="79"/>
      <c r="G52" s="79">
        <f t="shared" si="2"/>
        <v>0</v>
      </c>
    </row>
    <row r="53" spans="1:7" s="80" customFormat="1" ht="12">
      <c r="A53" s="76">
        <v>33</v>
      </c>
      <c r="B53" s="77"/>
      <c r="C53" s="78" t="s">
        <v>74</v>
      </c>
      <c r="D53" s="77" t="s">
        <v>75</v>
      </c>
      <c r="E53" s="79">
        <v>2</v>
      </c>
      <c r="F53" s="79"/>
      <c r="G53" s="79">
        <f t="shared" si="2"/>
        <v>0</v>
      </c>
    </row>
    <row r="54" spans="1:7" s="80" customFormat="1" ht="12">
      <c r="A54" s="76">
        <v>34</v>
      </c>
      <c r="B54" s="77"/>
      <c r="C54" s="78" t="s">
        <v>222</v>
      </c>
      <c r="D54" s="77" t="s">
        <v>75</v>
      </c>
      <c r="E54" s="79">
        <v>2</v>
      </c>
      <c r="F54" s="79"/>
      <c r="G54" s="79">
        <f t="shared" si="2"/>
        <v>0</v>
      </c>
    </row>
    <row r="55" spans="1:7" s="80" customFormat="1" ht="12">
      <c r="A55" s="76">
        <v>35</v>
      </c>
      <c r="B55" s="77"/>
      <c r="C55" s="78" t="s">
        <v>76</v>
      </c>
      <c r="D55" s="77" t="s">
        <v>75</v>
      </c>
      <c r="E55" s="79">
        <v>1</v>
      </c>
      <c r="F55" s="79"/>
      <c r="G55" s="79">
        <f t="shared" si="2"/>
        <v>0</v>
      </c>
    </row>
    <row r="56" spans="1:7" s="80" customFormat="1" ht="12">
      <c r="A56" s="76">
        <v>36</v>
      </c>
      <c r="B56" s="77"/>
      <c r="C56" s="78" t="s">
        <v>77</v>
      </c>
      <c r="D56" s="77" t="s">
        <v>73</v>
      </c>
      <c r="E56" s="79">
        <v>1</v>
      </c>
      <c r="F56" s="79"/>
      <c r="G56" s="79">
        <f t="shared" si="2"/>
        <v>0</v>
      </c>
    </row>
    <row r="57" spans="1:7" s="80" customFormat="1" ht="12">
      <c r="A57" s="76">
        <v>37</v>
      </c>
      <c r="B57" s="77"/>
      <c r="C57" s="78" t="s">
        <v>78</v>
      </c>
      <c r="D57" s="77" t="s">
        <v>51</v>
      </c>
      <c r="E57" s="79">
        <v>1</v>
      </c>
      <c r="F57" s="79"/>
      <c r="G57" s="79">
        <f t="shared" si="2"/>
        <v>0</v>
      </c>
    </row>
    <row r="58" spans="1:7" s="80" customFormat="1" ht="12">
      <c r="A58" s="76">
        <v>38</v>
      </c>
      <c r="B58" s="77"/>
      <c r="C58" s="78" t="s">
        <v>98</v>
      </c>
      <c r="D58" s="77" t="s">
        <v>51</v>
      </c>
      <c r="E58" s="79">
        <v>1</v>
      </c>
      <c r="F58" s="79"/>
      <c r="G58" s="79">
        <f t="shared" si="2"/>
        <v>0</v>
      </c>
    </row>
    <row r="59" spans="1:7" s="80" customFormat="1" ht="13.5" customHeight="1">
      <c r="B59" s="81"/>
      <c r="C59" s="82"/>
      <c r="D59" s="81"/>
      <c r="E59" s="83"/>
      <c r="F59" s="83"/>
      <c r="G59" s="84"/>
    </row>
    <row r="60" spans="1:7" s="88" customFormat="1" ht="12.75" customHeight="1">
      <c r="A60" s="87"/>
      <c r="C60" s="89" t="s">
        <v>12</v>
      </c>
      <c r="G60" s="90">
        <f>G14+G29+G41+G46+G36</f>
        <v>0</v>
      </c>
    </row>
  </sheetData>
  <mergeCells count="1">
    <mergeCell ref="A1:G1"/>
  </mergeCells>
  <pageMargins left="0.25" right="0.25" top="0.75" bottom="0.75" header="0.3" footer="0.3"/>
  <pageSetup paperSize="9" scale="88" fitToHeight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2E5D-96BF-4FFE-A1FC-3D3982407A98}">
  <sheetPr>
    <pageSetUpPr fitToPage="1"/>
  </sheetPr>
  <dimension ref="A1:G105"/>
  <sheetViews>
    <sheetView showGridLines="0" view="pageBreakPreview" zoomScale="145" zoomScaleNormal="100" zoomScaleSheetLayoutView="145" workbookViewId="0">
      <pane ySplit="11" topLeftCell="A71" activePane="bottomLeft" state="frozenSplit"/>
      <selection activeCell="V45" sqref="V45:V46"/>
      <selection pane="bottomLeft" activeCell="C3" sqref="C3"/>
    </sheetView>
  </sheetViews>
  <sheetFormatPr baseColWidth="10" defaultColWidth="9.1640625" defaultRowHeight="11.25" customHeight="1"/>
  <cols>
    <col min="1" max="1" width="10.83203125" style="44" customWidth="1"/>
    <col min="2" max="2" width="1.6640625" style="1" customWidth="1"/>
    <col min="3" max="3" width="57.33203125" style="1" customWidth="1"/>
    <col min="4" max="4" width="4.6640625" style="1" customWidth="1"/>
    <col min="5" max="5" width="9.5" style="1" customWidth="1"/>
    <col min="6" max="6" width="10" style="1" customWidth="1"/>
    <col min="7" max="7" width="12.6640625" style="1" customWidth="1"/>
    <col min="8" max="16384" width="9.1640625" style="1"/>
  </cols>
  <sheetData>
    <row r="1" spans="1:7" ht="18" customHeight="1">
      <c r="A1" s="121" t="s">
        <v>253</v>
      </c>
      <c r="B1" s="122"/>
      <c r="C1" s="122"/>
      <c r="D1" s="122"/>
      <c r="E1" s="122"/>
      <c r="F1" s="122"/>
      <c r="G1" s="122"/>
    </row>
    <row r="2" spans="1:7" ht="11.25" customHeight="1">
      <c r="A2" s="23" t="s">
        <v>2</v>
      </c>
      <c r="B2" s="4"/>
      <c r="C2" s="4" t="s">
        <v>115</v>
      </c>
      <c r="D2" s="4"/>
      <c r="E2" s="4"/>
      <c r="F2" s="4"/>
      <c r="G2" s="4"/>
    </row>
    <row r="3" spans="1:7" ht="13">
      <c r="A3" s="23" t="s">
        <v>3</v>
      </c>
      <c r="B3" s="4"/>
      <c r="C3" s="36" t="str">
        <f>[1]Rekapitulácia!B18</f>
        <v>SO 12.3 PADEL</v>
      </c>
      <c r="D3" s="4"/>
      <c r="E3" s="4"/>
      <c r="F3" s="4"/>
      <c r="G3" s="4"/>
    </row>
    <row r="4" spans="1:7" ht="5.25" customHeight="1">
      <c r="A4" s="4"/>
      <c r="B4" s="4"/>
      <c r="C4" s="4"/>
      <c r="D4" s="4"/>
      <c r="E4" s="4"/>
      <c r="F4" s="4"/>
      <c r="G4" s="4"/>
    </row>
    <row r="5" spans="1:7" ht="11.25" customHeight="1">
      <c r="A5" s="4" t="s">
        <v>6</v>
      </c>
      <c r="B5" s="4"/>
      <c r="C5" s="4" t="s">
        <v>113</v>
      </c>
      <c r="D5" s="4"/>
      <c r="E5" s="4"/>
      <c r="F5" s="4"/>
      <c r="G5" s="4"/>
    </row>
    <row r="6" spans="1:7" ht="11.25" customHeight="1">
      <c r="A6" s="4" t="s">
        <v>30</v>
      </c>
      <c r="B6" s="4"/>
      <c r="C6" s="4" t="s">
        <v>33</v>
      </c>
      <c r="D6" s="4"/>
      <c r="E6" s="4"/>
      <c r="F6" s="4"/>
      <c r="G6" s="4"/>
    </row>
    <row r="7" spans="1:7" ht="11.25" customHeight="1">
      <c r="A7" s="4" t="s">
        <v>8</v>
      </c>
      <c r="B7" s="4"/>
      <c r="C7" s="35" t="s">
        <v>114</v>
      </c>
      <c r="D7" s="4"/>
      <c r="E7" s="4"/>
      <c r="F7" s="4"/>
      <c r="G7" s="4"/>
    </row>
    <row r="8" spans="1:7" ht="13">
      <c r="A8" s="43"/>
      <c r="B8" s="24"/>
      <c r="C8" s="24"/>
      <c r="D8" s="24"/>
      <c r="E8" s="24"/>
      <c r="F8" s="24"/>
      <c r="G8" s="24"/>
    </row>
    <row r="9" spans="1:7" ht="21.75" customHeight="1">
      <c r="A9" s="25" t="s">
        <v>13</v>
      </c>
      <c r="B9" s="26"/>
      <c r="C9" s="26" t="s">
        <v>10</v>
      </c>
      <c r="D9" s="26" t="s">
        <v>14</v>
      </c>
      <c r="E9" s="26" t="s">
        <v>15</v>
      </c>
      <c r="F9" s="26" t="s">
        <v>16</v>
      </c>
      <c r="G9" s="26" t="s">
        <v>11</v>
      </c>
    </row>
    <row r="10" spans="1:7" ht="11.25" customHeight="1">
      <c r="A10" s="27">
        <v>1</v>
      </c>
      <c r="B10" s="28"/>
      <c r="C10" s="28">
        <v>2</v>
      </c>
      <c r="D10" s="28">
        <v>3</v>
      </c>
      <c r="E10" s="28">
        <v>4</v>
      </c>
      <c r="F10" s="28">
        <v>5</v>
      </c>
      <c r="G10" s="28">
        <v>6</v>
      </c>
    </row>
    <row r="11" spans="1:7" ht="3.75" customHeight="1">
      <c r="A11" s="43"/>
      <c r="B11" s="24"/>
      <c r="C11" s="24"/>
      <c r="D11" s="24"/>
      <c r="E11" s="24"/>
      <c r="F11" s="24"/>
      <c r="G11" s="24"/>
    </row>
    <row r="12" spans="1:7" s="3" customFormat="1" ht="11">
      <c r="A12" s="9"/>
      <c r="B12" s="9"/>
      <c r="C12" s="37" t="s">
        <v>17</v>
      </c>
      <c r="D12" s="37"/>
      <c r="E12" s="38"/>
      <c r="F12" s="38"/>
      <c r="G12" s="39">
        <f>G105</f>
        <v>0</v>
      </c>
    </row>
    <row r="13" spans="1:7" s="3" customFormat="1" ht="11">
      <c r="A13" s="9"/>
      <c r="B13" s="9"/>
      <c r="C13" s="40"/>
      <c r="D13" s="40"/>
      <c r="E13" s="41"/>
      <c r="F13" s="41"/>
      <c r="G13" s="42"/>
    </row>
    <row r="14" spans="1:7" s="3" customFormat="1" ht="11">
      <c r="A14" s="9"/>
      <c r="B14" s="9"/>
      <c r="C14" s="19" t="s">
        <v>18</v>
      </c>
      <c r="D14" s="20"/>
      <c r="E14" s="29"/>
      <c r="F14" s="29"/>
      <c r="G14" s="30">
        <f>SUM(G15:G28)</f>
        <v>0</v>
      </c>
    </row>
    <row r="15" spans="1:7" s="3" customFormat="1" ht="12">
      <c r="A15" s="9">
        <v>1</v>
      </c>
      <c r="B15" s="9"/>
      <c r="C15" s="10" t="s">
        <v>223</v>
      </c>
      <c r="D15" s="9" t="s">
        <v>21</v>
      </c>
      <c r="E15" s="31">
        <f>0.25*200</f>
        <v>50</v>
      </c>
      <c r="F15" s="31"/>
      <c r="G15" s="31">
        <f t="shared" ref="G15:G28" si="0">ROUND(SUM(E15*F15),2)</f>
        <v>0</v>
      </c>
    </row>
    <row r="16" spans="1:7" s="3" customFormat="1" ht="12">
      <c r="A16" s="9">
        <v>2</v>
      </c>
      <c r="B16" s="9"/>
      <c r="C16" s="10" t="s">
        <v>224</v>
      </c>
      <c r="D16" s="9" t="s">
        <v>19</v>
      </c>
      <c r="E16" s="31">
        <f>200</f>
        <v>200</v>
      </c>
      <c r="F16" s="31"/>
      <c r="G16" s="31">
        <f t="shared" si="0"/>
        <v>0</v>
      </c>
    </row>
    <row r="17" spans="1:7" s="3" customFormat="1" ht="12">
      <c r="A17" s="9">
        <v>3</v>
      </c>
      <c r="B17" s="9"/>
      <c r="C17" s="10" t="s">
        <v>47</v>
      </c>
      <c r="D17" s="9" t="s">
        <v>21</v>
      </c>
      <c r="E17" s="31">
        <v>10.5</v>
      </c>
      <c r="F17" s="31"/>
      <c r="G17" s="31">
        <f t="shared" si="0"/>
        <v>0</v>
      </c>
    </row>
    <row r="18" spans="1:7" s="3" customFormat="1" ht="12">
      <c r="A18" s="9">
        <v>4</v>
      </c>
      <c r="B18" s="9"/>
      <c r="C18" s="10" t="s">
        <v>48</v>
      </c>
      <c r="D18" s="9" t="s">
        <v>21</v>
      </c>
      <c r="E18" s="31">
        <v>9.1</v>
      </c>
      <c r="F18" s="31"/>
      <c r="G18" s="31">
        <f t="shared" si="0"/>
        <v>0</v>
      </c>
    </row>
    <row r="19" spans="1:7" s="3" customFormat="1" ht="12">
      <c r="A19" s="9">
        <v>5</v>
      </c>
      <c r="B19" s="9"/>
      <c r="C19" s="10" t="s">
        <v>225</v>
      </c>
      <c r="D19" s="9" t="s">
        <v>21</v>
      </c>
      <c r="E19" s="31">
        <v>3.91</v>
      </c>
      <c r="F19" s="31"/>
      <c r="G19" s="31">
        <f t="shared" si="0"/>
        <v>0</v>
      </c>
    </row>
    <row r="20" spans="1:7" s="3" customFormat="1" ht="12">
      <c r="A20" s="9">
        <v>6</v>
      </c>
      <c r="B20" s="9"/>
      <c r="C20" s="10" t="s">
        <v>226</v>
      </c>
      <c r="D20" s="9" t="s">
        <v>21</v>
      </c>
      <c r="E20" s="31">
        <v>14.4</v>
      </c>
      <c r="F20" s="31"/>
      <c r="G20" s="31">
        <f t="shared" si="0"/>
        <v>0</v>
      </c>
    </row>
    <row r="21" spans="1:7" s="6" customFormat="1" ht="12">
      <c r="A21" s="9">
        <v>7</v>
      </c>
      <c r="B21" s="9"/>
      <c r="C21" s="10" t="s">
        <v>123</v>
      </c>
      <c r="D21" s="9" t="s">
        <v>64</v>
      </c>
      <c r="E21" s="31">
        <v>70</v>
      </c>
      <c r="F21" s="31"/>
      <c r="G21" s="31">
        <f t="shared" si="0"/>
        <v>0</v>
      </c>
    </row>
    <row r="22" spans="1:7" s="3" customFormat="1" ht="12">
      <c r="A22" s="9">
        <v>8</v>
      </c>
      <c r="B22" s="9"/>
      <c r="C22" s="10" t="s">
        <v>34</v>
      </c>
      <c r="D22" s="9" t="s">
        <v>21</v>
      </c>
      <c r="E22" s="31">
        <v>15</v>
      </c>
      <c r="F22" s="31"/>
      <c r="G22" s="31">
        <f t="shared" si="0"/>
        <v>0</v>
      </c>
    </row>
    <row r="23" spans="1:7" s="3" customFormat="1" ht="12">
      <c r="A23" s="9">
        <v>9</v>
      </c>
      <c r="B23" s="9"/>
      <c r="C23" s="10" t="s">
        <v>36</v>
      </c>
      <c r="D23" s="9" t="s">
        <v>19</v>
      </c>
      <c r="E23" s="31">
        <v>100</v>
      </c>
      <c r="F23" s="31"/>
      <c r="G23" s="31">
        <f t="shared" si="0"/>
        <v>0</v>
      </c>
    </row>
    <row r="24" spans="1:7" s="3" customFormat="1" ht="12">
      <c r="A24" s="9">
        <v>10</v>
      </c>
      <c r="B24" s="9"/>
      <c r="C24" s="10" t="s">
        <v>35</v>
      </c>
      <c r="D24" s="9" t="s">
        <v>32</v>
      </c>
      <c r="E24" s="31">
        <v>3.5</v>
      </c>
      <c r="F24" s="31"/>
      <c r="G24" s="31">
        <f t="shared" si="0"/>
        <v>0</v>
      </c>
    </row>
    <row r="25" spans="1:7" s="3" customFormat="1" ht="12">
      <c r="A25" s="9">
        <v>11</v>
      </c>
      <c r="B25" s="9"/>
      <c r="C25" s="10" t="s">
        <v>22</v>
      </c>
      <c r="D25" s="9" t="s">
        <v>21</v>
      </c>
      <c r="E25" s="31">
        <v>285.012</v>
      </c>
      <c r="F25" s="31"/>
      <c r="G25" s="31">
        <f t="shared" si="0"/>
        <v>0</v>
      </c>
    </row>
    <row r="26" spans="1:7" s="3" customFormat="1" ht="12">
      <c r="A26" s="9">
        <v>12</v>
      </c>
      <c r="B26" s="9"/>
      <c r="C26" s="10" t="s">
        <v>23</v>
      </c>
      <c r="D26" s="9" t="s">
        <v>21</v>
      </c>
      <c r="E26" s="31">
        <v>285.012</v>
      </c>
      <c r="F26" s="31"/>
      <c r="G26" s="31">
        <f t="shared" si="0"/>
        <v>0</v>
      </c>
    </row>
    <row r="27" spans="1:7" s="3" customFormat="1" ht="12">
      <c r="A27" s="9">
        <v>13</v>
      </c>
      <c r="B27" s="9"/>
      <c r="C27" s="10" t="s">
        <v>24</v>
      </c>
      <c r="D27" s="9" t="s">
        <v>21</v>
      </c>
      <c r="E27" s="31">
        <v>285.012</v>
      </c>
      <c r="F27" s="31"/>
      <c r="G27" s="31">
        <f t="shared" si="0"/>
        <v>0</v>
      </c>
    </row>
    <row r="28" spans="1:7" s="3" customFormat="1" ht="12">
      <c r="A28" s="9">
        <v>14</v>
      </c>
      <c r="B28" s="9"/>
      <c r="C28" s="10" t="s">
        <v>37</v>
      </c>
      <c r="D28" s="9" t="s">
        <v>21</v>
      </c>
      <c r="E28" s="31">
        <v>285.012</v>
      </c>
      <c r="F28" s="31"/>
      <c r="G28" s="31">
        <f t="shared" si="0"/>
        <v>0</v>
      </c>
    </row>
    <row r="29" spans="1:7" s="3" customFormat="1" ht="11">
      <c r="A29" s="9"/>
      <c r="B29" s="11"/>
      <c r="C29" s="10"/>
      <c r="D29" s="9"/>
      <c r="E29" s="31"/>
      <c r="F29" s="31"/>
      <c r="G29" s="31"/>
    </row>
    <row r="30" spans="1:7" s="3" customFormat="1" ht="13.5" customHeight="1">
      <c r="A30" s="9"/>
      <c r="B30" s="11"/>
      <c r="C30" s="19" t="s">
        <v>26</v>
      </c>
      <c r="D30" s="20"/>
      <c r="E30" s="29"/>
      <c r="F30" s="31"/>
      <c r="G30" s="30">
        <f>SUM(G31:G34)</f>
        <v>0</v>
      </c>
    </row>
    <row r="31" spans="1:7" s="6" customFormat="1" ht="12">
      <c r="A31" s="9">
        <v>15</v>
      </c>
      <c r="B31" s="9"/>
      <c r="C31" s="10" t="s">
        <v>230</v>
      </c>
      <c r="D31" s="9" t="s">
        <v>21</v>
      </c>
      <c r="E31" s="31">
        <v>14.4</v>
      </c>
      <c r="F31" s="31"/>
      <c r="G31" s="31">
        <f>ROUND(SUM(E31*F31),2)</f>
        <v>0</v>
      </c>
    </row>
    <row r="32" spans="1:7" s="3" customFormat="1" ht="12">
      <c r="A32" s="9">
        <v>16</v>
      </c>
      <c r="B32" s="9"/>
      <c r="C32" s="10" t="s">
        <v>126</v>
      </c>
      <c r="D32" s="9" t="s">
        <v>51</v>
      </c>
      <c r="E32" s="31">
        <v>30</v>
      </c>
      <c r="F32" s="31"/>
      <c r="G32" s="31">
        <f>ROUND(SUM(E32*F32),2)</f>
        <v>0</v>
      </c>
    </row>
    <row r="33" spans="1:7" s="3" customFormat="1" ht="12">
      <c r="A33" s="9">
        <v>17</v>
      </c>
      <c r="B33" s="9"/>
      <c r="C33" s="10" t="s">
        <v>227</v>
      </c>
      <c r="D33" s="9" t="s">
        <v>19</v>
      </c>
      <c r="E33" s="31">
        <v>120.8</v>
      </c>
      <c r="F33" s="31"/>
      <c r="G33" s="31">
        <f>ROUND(SUM(E33*F33),2)</f>
        <v>0</v>
      </c>
    </row>
    <row r="34" spans="1:7" s="3" customFormat="1" ht="12">
      <c r="A34" s="9">
        <v>18</v>
      </c>
      <c r="B34" s="9"/>
      <c r="C34" s="10" t="s">
        <v>228</v>
      </c>
      <c r="D34" s="9" t="s">
        <v>21</v>
      </c>
      <c r="E34" s="31">
        <v>120.8</v>
      </c>
      <c r="F34" s="31"/>
      <c r="G34" s="31">
        <f>ROUND(SUM(E34*F34),2)</f>
        <v>0</v>
      </c>
    </row>
    <row r="35" spans="1:7" s="3" customFormat="1" ht="10.5" customHeight="1">
      <c r="A35" s="9"/>
      <c r="B35" s="9"/>
      <c r="C35" s="12"/>
      <c r="D35" s="17"/>
      <c r="E35" s="32"/>
      <c r="F35" s="31"/>
      <c r="G35" s="31"/>
    </row>
    <row r="36" spans="1:7" s="3" customFormat="1" ht="11">
      <c r="A36" s="9"/>
      <c r="B36" s="9"/>
      <c r="C36" s="19" t="s">
        <v>27</v>
      </c>
      <c r="D36" s="20"/>
      <c r="E36" s="29"/>
      <c r="F36" s="31"/>
      <c r="G36" s="30">
        <f>SUM(G37:G45)</f>
        <v>0</v>
      </c>
    </row>
    <row r="37" spans="1:7" s="3" customFormat="1" ht="12">
      <c r="A37" s="9">
        <v>19</v>
      </c>
      <c r="B37" s="9"/>
      <c r="C37" s="10" t="s">
        <v>229</v>
      </c>
      <c r="D37" s="9" t="s">
        <v>31</v>
      </c>
      <c r="E37" s="31">
        <v>80</v>
      </c>
      <c r="F37" s="31"/>
      <c r="G37" s="31">
        <f t="shared" ref="G37:G45" si="1">ROUND(SUM(E37*F37),2)</f>
        <v>0</v>
      </c>
    </row>
    <row r="38" spans="1:7" s="6" customFormat="1" ht="12">
      <c r="A38" s="9">
        <v>20</v>
      </c>
      <c r="B38" s="9"/>
      <c r="C38" s="10" t="s">
        <v>56</v>
      </c>
      <c r="D38" s="9" t="s">
        <v>19</v>
      </c>
      <c r="E38" s="31">
        <v>200</v>
      </c>
      <c r="F38" s="31"/>
      <c r="G38" s="31">
        <f t="shared" si="1"/>
        <v>0</v>
      </c>
    </row>
    <row r="39" spans="1:7" s="3" customFormat="1" ht="12">
      <c r="A39" s="9">
        <v>21</v>
      </c>
      <c r="B39" s="9"/>
      <c r="C39" s="10" t="s">
        <v>57</v>
      </c>
      <c r="D39" s="9" t="s">
        <v>19</v>
      </c>
      <c r="E39" s="31">
        <v>200</v>
      </c>
      <c r="F39" s="31"/>
      <c r="G39" s="31">
        <f t="shared" si="1"/>
        <v>0</v>
      </c>
    </row>
    <row r="40" spans="1:7" s="3" customFormat="1" ht="12">
      <c r="A40" s="9">
        <v>22</v>
      </c>
      <c r="B40" s="9"/>
      <c r="C40" s="10" t="s">
        <v>231</v>
      </c>
      <c r="D40" s="9" t="s">
        <v>31</v>
      </c>
      <c r="E40" s="31">
        <v>12</v>
      </c>
      <c r="F40" s="31"/>
      <c r="G40" s="31">
        <f t="shared" si="1"/>
        <v>0</v>
      </c>
    </row>
    <row r="41" spans="1:7" s="3" customFormat="1" ht="12">
      <c r="A41" s="9">
        <v>23</v>
      </c>
      <c r="B41" s="9"/>
      <c r="C41" s="10" t="s">
        <v>58</v>
      </c>
      <c r="D41" s="9" t="s">
        <v>19</v>
      </c>
      <c r="E41" s="31">
        <v>200</v>
      </c>
      <c r="F41" s="31"/>
      <c r="G41" s="31">
        <f t="shared" si="1"/>
        <v>0</v>
      </c>
    </row>
    <row r="42" spans="1:7" s="3" customFormat="1" ht="12">
      <c r="A42" s="9">
        <v>24</v>
      </c>
      <c r="B42" s="9"/>
      <c r="C42" s="10" t="s">
        <v>59</v>
      </c>
      <c r="D42" s="9" t="s">
        <v>19</v>
      </c>
      <c r="E42" s="31">
        <v>200</v>
      </c>
      <c r="F42" s="31"/>
      <c r="G42" s="31">
        <f t="shared" si="1"/>
        <v>0</v>
      </c>
    </row>
    <row r="43" spans="1:7" s="3" customFormat="1" ht="12">
      <c r="A43" s="9">
        <v>25</v>
      </c>
      <c r="B43" s="9"/>
      <c r="C43" s="10" t="s">
        <v>232</v>
      </c>
      <c r="D43" s="9" t="s">
        <v>31</v>
      </c>
      <c r="E43" s="31">
        <v>20</v>
      </c>
      <c r="F43" s="31"/>
      <c r="G43" s="31">
        <f t="shared" si="1"/>
        <v>0</v>
      </c>
    </row>
    <row r="44" spans="1:7" s="3" customFormat="1" ht="12">
      <c r="A44" s="9">
        <v>26</v>
      </c>
      <c r="B44" s="9"/>
      <c r="C44" s="10" t="s">
        <v>58</v>
      </c>
      <c r="D44" s="9" t="s">
        <v>19</v>
      </c>
      <c r="E44" s="31">
        <v>200</v>
      </c>
      <c r="F44" s="31"/>
      <c r="G44" s="31">
        <f t="shared" si="1"/>
        <v>0</v>
      </c>
    </row>
    <row r="45" spans="1:7" s="3" customFormat="1" ht="12">
      <c r="A45" s="9">
        <v>27</v>
      </c>
      <c r="B45" s="9"/>
      <c r="C45" s="10" t="s">
        <v>59</v>
      </c>
      <c r="D45" s="9" t="s">
        <v>19</v>
      </c>
      <c r="E45" s="31">
        <v>200</v>
      </c>
      <c r="F45" s="31"/>
      <c r="G45" s="31">
        <f t="shared" si="1"/>
        <v>0</v>
      </c>
    </row>
    <row r="46" spans="1:7" s="3" customFormat="1" ht="11">
      <c r="B46" s="9"/>
      <c r="C46" s="16"/>
      <c r="D46" s="9"/>
      <c r="E46" s="31"/>
      <c r="F46" s="31"/>
      <c r="G46" s="31"/>
    </row>
    <row r="47" spans="1:7" s="3" customFormat="1" ht="11">
      <c r="B47" s="9"/>
      <c r="C47" s="19" t="s">
        <v>38</v>
      </c>
      <c r="D47" s="20"/>
      <c r="E47" s="29"/>
      <c r="F47" s="31"/>
      <c r="G47" s="30">
        <f>SUM(G48:G55)</f>
        <v>0</v>
      </c>
    </row>
    <row r="48" spans="1:7" s="3" customFormat="1" ht="12">
      <c r="A48" s="9">
        <v>28</v>
      </c>
      <c r="B48" s="9"/>
      <c r="C48" s="10" t="s">
        <v>61</v>
      </c>
      <c r="D48" s="9" t="s">
        <v>19</v>
      </c>
      <c r="E48" s="31">
        <v>284</v>
      </c>
      <c r="F48" s="31"/>
      <c r="G48" s="31">
        <f t="shared" ref="G48:G55" si="2">ROUND(SUM(E48*F48),2)</f>
        <v>0</v>
      </c>
    </row>
    <row r="49" spans="1:7" s="3" customFormat="1" ht="12">
      <c r="A49" s="9">
        <v>29</v>
      </c>
      <c r="B49" s="9"/>
      <c r="C49" s="10" t="s">
        <v>62</v>
      </c>
      <c r="D49" s="9" t="s">
        <v>19</v>
      </c>
      <c r="E49" s="31">
        <f>SUM(E48)</f>
        <v>284</v>
      </c>
      <c r="F49" s="31"/>
      <c r="G49" s="31">
        <f t="shared" si="2"/>
        <v>0</v>
      </c>
    </row>
    <row r="50" spans="1:7" s="3" customFormat="1" ht="12">
      <c r="A50" s="9">
        <v>30</v>
      </c>
      <c r="B50" s="9"/>
      <c r="C50" s="10" t="s">
        <v>233</v>
      </c>
      <c r="D50" s="9" t="s">
        <v>64</v>
      </c>
      <c r="E50" s="31">
        <v>32</v>
      </c>
      <c r="F50" s="31"/>
      <c r="G50" s="31">
        <f t="shared" si="2"/>
        <v>0</v>
      </c>
    </row>
    <row r="51" spans="1:7" s="3" customFormat="1" ht="12">
      <c r="A51" s="9">
        <v>31</v>
      </c>
      <c r="B51" s="9"/>
      <c r="C51" s="10" t="s">
        <v>65</v>
      </c>
      <c r="D51" s="9" t="s">
        <v>64</v>
      </c>
      <c r="E51" s="31">
        <v>38</v>
      </c>
      <c r="F51" s="31"/>
      <c r="G51" s="31">
        <f t="shared" si="2"/>
        <v>0</v>
      </c>
    </row>
    <row r="52" spans="1:7" s="3" customFormat="1" ht="12">
      <c r="A52" s="9">
        <v>32</v>
      </c>
      <c r="B52" s="9"/>
      <c r="C52" s="10" t="s">
        <v>66</v>
      </c>
      <c r="D52" s="9" t="s">
        <v>64</v>
      </c>
      <c r="E52" s="31">
        <f>SUM(E50:E51)</f>
        <v>70</v>
      </c>
      <c r="F52" s="31"/>
      <c r="G52" s="31">
        <f t="shared" si="2"/>
        <v>0</v>
      </c>
    </row>
    <row r="53" spans="1:7" s="3" customFormat="1" ht="12">
      <c r="A53" s="9">
        <v>33</v>
      </c>
      <c r="B53" s="9"/>
      <c r="C53" s="10" t="s">
        <v>67</v>
      </c>
      <c r="D53" s="9" t="s">
        <v>31</v>
      </c>
      <c r="E53" s="31">
        <v>17</v>
      </c>
      <c r="F53" s="31"/>
      <c r="G53" s="31">
        <f t="shared" si="2"/>
        <v>0</v>
      </c>
    </row>
    <row r="54" spans="1:7" s="3" customFormat="1" ht="12">
      <c r="A54" s="9">
        <v>34</v>
      </c>
      <c r="B54" s="9"/>
      <c r="C54" s="10" t="s">
        <v>68</v>
      </c>
      <c r="D54" s="9" t="s">
        <v>31</v>
      </c>
      <c r="E54" s="31">
        <v>17</v>
      </c>
      <c r="F54" s="31"/>
      <c r="G54" s="31">
        <f t="shared" si="2"/>
        <v>0</v>
      </c>
    </row>
    <row r="55" spans="1:7" s="3" customFormat="1" ht="12">
      <c r="A55" s="9">
        <v>35</v>
      </c>
      <c r="B55" s="9"/>
      <c r="C55" s="10" t="s">
        <v>69</v>
      </c>
      <c r="D55" s="9" t="s">
        <v>19</v>
      </c>
      <c r="E55" s="31">
        <v>35</v>
      </c>
      <c r="F55" s="31"/>
      <c r="G55" s="31">
        <f t="shared" si="2"/>
        <v>0</v>
      </c>
    </row>
    <row r="56" spans="1:7" s="13" customFormat="1" ht="11">
      <c r="B56" s="9"/>
      <c r="C56" s="18"/>
      <c r="D56" s="17"/>
      <c r="E56" s="32"/>
      <c r="F56" s="32"/>
      <c r="G56" s="31"/>
    </row>
    <row r="57" spans="1:7" s="13" customFormat="1" ht="12.75" customHeight="1">
      <c r="A57" s="9"/>
      <c r="B57" s="9"/>
      <c r="C57" s="112"/>
      <c r="D57" s="109"/>
      <c r="E57" s="109"/>
      <c r="F57" s="110"/>
      <c r="G57" s="31"/>
    </row>
    <row r="58" spans="1:7" s="13" customFormat="1" ht="9.75" customHeight="1">
      <c r="A58" s="9"/>
      <c r="B58" s="9"/>
      <c r="C58" s="19" t="s">
        <v>41</v>
      </c>
      <c r="D58" s="20"/>
      <c r="E58" s="29"/>
      <c r="F58" s="31"/>
      <c r="G58" s="30">
        <f>SUM(G59:G64)</f>
        <v>0</v>
      </c>
    </row>
    <row r="59" spans="1:7" s="6" customFormat="1" ht="12">
      <c r="A59" s="9">
        <v>36</v>
      </c>
      <c r="B59" s="9"/>
      <c r="C59" s="10" t="s">
        <v>237</v>
      </c>
      <c r="D59" s="9" t="s">
        <v>19</v>
      </c>
      <c r="E59" s="31">
        <f>200*1.05</f>
        <v>210</v>
      </c>
      <c r="F59" s="31"/>
      <c r="G59" s="31">
        <f t="shared" ref="G59:G64" si="3">ROUND(SUM(E59*F59),2)</f>
        <v>0</v>
      </c>
    </row>
    <row r="60" spans="1:7" s="13" customFormat="1" ht="12">
      <c r="A60" s="9">
        <v>37</v>
      </c>
      <c r="B60" s="9"/>
      <c r="C60" s="10" t="s">
        <v>234</v>
      </c>
      <c r="D60" s="9" t="s">
        <v>32</v>
      </c>
      <c r="E60" s="31">
        <v>70</v>
      </c>
      <c r="F60" s="31"/>
      <c r="G60" s="31">
        <f t="shared" si="3"/>
        <v>0</v>
      </c>
    </row>
    <row r="61" spans="1:7" s="13" customFormat="1" ht="12">
      <c r="A61" s="9">
        <v>38</v>
      </c>
      <c r="B61" s="9"/>
      <c r="C61" s="10" t="s">
        <v>235</v>
      </c>
      <c r="D61" s="9" t="s">
        <v>64</v>
      </c>
      <c r="E61" s="31">
        <v>200</v>
      </c>
      <c r="F61" s="31"/>
      <c r="G61" s="31">
        <f t="shared" si="3"/>
        <v>0</v>
      </c>
    </row>
    <row r="62" spans="1:7" s="13" customFormat="1" ht="12">
      <c r="A62" s="9">
        <v>39</v>
      </c>
      <c r="B62" s="9"/>
      <c r="C62" s="10" t="s">
        <v>238</v>
      </c>
      <c r="D62" s="9" t="s">
        <v>64</v>
      </c>
      <c r="E62" s="31">
        <v>50</v>
      </c>
      <c r="F62" s="31"/>
      <c r="G62" s="31">
        <f t="shared" si="3"/>
        <v>0</v>
      </c>
    </row>
    <row r="63" spans="1:7" s="13" customFormat="1" ht="12">
      <c r="A63" s="9">
        <v>40</v>
      </c>
      <c r="B63" s="9"/>
      <c r="C63" s="10" t="s">
        <v>236</v>
      </c>
      <c r="D63" s="9" t="s">
        <v>25</v>
      </c>
      <c r="E63" s="31">
        <v>10</v>
      </c>
      <c r="F63" s="31"/>
      <c r="G63" s="31">
        <f t="shared" si="3"/>
        <v>0</v>
      </c>
    </row>
    <row r="64" spans="1:7" s="13" customFormat="1" ht="12">
      <c r="A64" s="9">
        <v>41</v>
      </c>
      <c r="B64" s="9"/>
      <c r="C64" s="10" t="s">
        <v>70</v>
      </c>
      <c r="D64" s="9" t="s">
        <v>19</v>
      </c>
      <c r="E64" s="31">
        <v>210</v>
      </c>
      <c r="F64" s="31"/>
      <c r="G64" s="31">
        <f t="shared" si="3"/>
        <v>0</v>
      </c>
    </row>
    <row r="65" spans="1:7" s="13" customFormat="1" ht="11">
      <c r="A65" s="9"/>
      <c r="B65" s="9"/>
      <c r="C65" s="10"/>
      <c r="D65" s="9"/>
      <c r="E65" s="31"/>
      <c r="F65" s="31"/>
      <c r="G65" s="31"/>
    </row>
    <row r="66" spans="1:7" s="13" customFormat="1" ht="11">
      <c r="A66" s="9"/>
      <c r="B66" s="9"/>
      <c r="C66" s="19" t="s">
        <v>71</v>
      </c>
      <c r="D66" s="20"/>
      <c r="E66" s="29"/>
      <c r="F66" s="31"/>
      <c r="G66" s="30">
        <f>SUM(G67:G70)</f>
        <v>0</v>
      </c>
    </row>
    <row r="67" spans="1:7" s="13" customFormat="1" ht="12">
      <c r="B67" s="9"/>
      <c r="C67" s="15" t="s">
        <v>239</v>
      </c>
      <c r="D67" s="9"/>
      <c r="E67" s="31"/>
      <c r="F67" s="31"/>
      <c r="G67" s="31"/>
    </row>
    <row r="68" spans="1:7" s="13" customFormat="1" ht="12">
      <c r="A68" s="9">
        <v>42</v>
      </c>
      <c r="B68" s="9"/>
      <c r="C68" s="10" t="s">
        <v>240</v>
      </c>
      <c r="D68" s="9" t="s">
        <v>82</v>
      </c>
      <c r="E68" s="31">
        <v>1</v>
      </c>
      <c r="F68" s="31"/>
      <c r="G68" s="31">
        <f>ROUND(SUM(E68*F68),2)</f>
        <v>0</v>
      </c>
    </row>
    <row r="69" spans="1:7" s="13" customFormat="1" ht="12">
      <c r="A69" s="9">
        <v>43</v>
      </c>
      <c r="B69" s="9"/>
      <c r="C69" s="10" t="s">
        <v>241</v>
      </c>
      <c r="D69" s="9" t="s">
        <v>75</v>
      </c>
      <c r="E69" s="31">
        <v>1</v>
      </c>
      <c r="F69" s="31"/>
      <c r="G69" s="31">
        <f>ROUND(SUM(E69*F69),2)</f>
        <v>0</v>
      </c>
    </row>
    <row r="70" spans="1:7" s="13" customFormat="1" ht="12">
      <c r="A70" s="9">
        <v>44</v>
      </c>
      <c r="B70" s="9"/>
      <c r="C70" s="10" t="s">
        <v>242</v>
      </c>
      <c r="D70" s="9" t="s">
        <v>82</v>
      </c>
      <c r="E70" s="31">
        <v>1</v>
      </c>
      <c r="F70" s="31"/>
      <c r="G70" s="31">
        <f>ROUND(SUM(E70*F70),2)</f>
        <v>0</v>
      </c>
    </row>
    <row r="71" spans="1:7" s="13" customFormat="1" ht="11">
      <c r="A71" s="9"/>
      <c r="B71" s="9"/>
      <c r="C71" s="10"/>
      <c r="D71" s="9"/>
      <c r="E71" s="31"/>
      <c r="F71" s="31"/>
      <c r="G71" s="31"/>
    </row>
    <row r="72" spans="1:7" s="13" customFormat="1" ht="11">
      <c r="A72" s="9"/>
      <c r="B72" s="9"/>
      <c r="C72" s="19" t="s">
        <v>248</v>
      </c>
      <c r="D72" s="20"/>
      <c r="E72" s="29"/>
      <c r="F72" s="31"/>
      <c r="G72" s="30">
        <f>SUM(G73:G78)</f>
        <v>0</v>
      </c>
    </row>
    <row r="73" spans="1:7" s="13" customFormat="1" ht="12">
      <c r="A73" s="9">
        <v>45</v>
      </c>
      <c r="B73" s="9"/>
      <c r="C73" s="10" t="s">
        <v>243</v>
      </c>
      <c r="D73" s="9" t="s">
        <v>51</v>
      </c>
      <c r="E73" s="31">
        <v>30</v>
      </c>
      <c r="F73" s="31"/>
      <c r="G73" s="31">
        <f t="shared" ref="G73:G78" si="4">ROUND(SUM(E73*F73),2)</f>
        <v>0</v>
      </c>
    </row>
    <row r="74" spans="1:7" s="13" customFormat="1" ht="12">
      <c r="A74" s="9">
        <v>46</v>
      </c>
      <c r="B74" s="9"/>
      <c r="C74" s="10" t="s">
        <v>244</v>
      </c>
      <c r="D74" s="9" t="s">
        <v>19</v>
      </c>
      <c r="E74" s="31">
        <v>105</v>
      </c>
      <c r="F74" s="31"/>
      <c r="G74" s="31">
        <f t="shared" si="4"/>
        <v>0</v>
      </c>
    </row>
    <row r="75" spans="1:7" s="13" customFormat="1" ht="12">
      <c r="A75" s="9">
        <v>47</v>
      </c>
      <c r="B75" s="9"/>
      <c r="C75" s="10" t="s">
        <v>245</v>
      </c>
      <c r="D75" s="9" t="s">
        <v>19</v>
      </c>
      <c r="E75" s="31">
        <v>149</v>
      </c>
      <c r="F75" s="31"/>
      <c r="G75" s="31">
        <f t="shared" si="4"/>
        <v>0</v>
      </c>
    </row>
    <row r="76" spans="1:7" s="13" customFormat="1" ht="12">
      <c r="A76" s="9">
        <v>48</v>
      </c>
      <c r="B76" s="9"/>
      <c r="C76" s="10" t="s">
        <v>246</v>
      </c>
      <c r="D76" s="9" t="s">
        <v>51</v>
      </c>
      <c r="E76" s="31">
        <v>30</v>
      </c>
      <c r="F76" s="31"/>
      <c r="G76" s="31">
        <f t="shared" si="4"/>
        <v>0</v>
      </c>
    </row>
    <row r="77" spans="1:7" s="13" customFormat="1" ht="12">
      <c r="A77" s="9">
        <v>49</v>
      </c>
      <c r="B77" s="9"/>
      <c r="C77" s="10" t="s">
        <v>247</v>
      </c>
      <c r="D77" s="9" t="s">
        <v>51</v>
      </c>
      <c r="E77" s="31">
        <v>108</v>
      </c>
      <c r="F77" s="31"/>
      <c r="G77" s="31">
        <f t="shared" si="4"/>
        <v>0</v>
      </c>
    </row>
    <row r="78" spans="1:7" s="13" customFormat="1" ht="12">
      <c r="A78" s="9">
        <v>50</v>
      </c>
      <c r="B78" s="9"/>
      <c r="C78" s="10" t="s">
        <v>249</v>
      </c>
      <c r="D78" s="9" t="s">
        <v>79</v>
      </c>
      <c r="E78" s="31">
        <v>1</v>
      </c>
      <c r="F78" s="31"/>
      <c r="G78" s="31">
        <f t="shared" si="4"/>
        <v>0</v>
      </c>
    </row>
    <row r="79" spans="1:7" s="13" customFormat="1" ht="11">
      <c r="B79" s="9"/>
      <c r="C79" s="10"/>
      <c r="D79" s="9"/>
      <c r="E79" s="31"/>
      <c r="F79" s="31"/>
      <c r="G79" s="31"/>
    </row>
    <row r="80" spans="1:7" s="13" customFormat="1" ht="11">
      <c r="A80" s="19"/>
      <c r="B80" s="20"/>
      <c r="C80" s="19" t="s">
        <v>207</v>
      </c>
      <c r="D80" s="19"/>
      <c r="E80" s="19"/>
      <c r="F80" s="19"/>
      <c r="G80" s="30">
        <f>SUM(G81:G98)</f>
        <v>0</v>
      </c>
    </row>
    <row r="81" spans="1:7" s="13" customFormat="1" ht="12">
      <c r="A81" s="9">
        <v>51</v>
      </c>
      <c r="B81" s="9"/>
      <c r="C81" s="10" t="s">
        <v>189</v>
      </c>
      <c r="D81" s="9" t="s">
        <v>51</v>
      </c>
      <c r="E81" s="31">
        <v>1</v>
      </c>
      <c r="F81" s="31"/>
      <c r="G81" s="31">
        <f>ROUND(SUM(E81*F81),2)</f>
        <v>0</v>
      </c>
    </row>
    <row r="82" spans="1:7" s="13" customFormat="1" ht="12">
      <c r="B82" s="9"/>
      <c r="C82" s="114" t="s">
        <v>190</v>
      </c>
      <c r="D82" s="115" t="s">
        <v>51</v>
      </c>
      <c r="E82" s="116">
        <v>1</v>
      </c>
      <c r="F82" s="31"/>
      <c r="G82" s="31"/>
    </row>
    <row r="83" spans="1:7" s="13" customFormat="1" ht="12">
      <c r="B83" s="9"/>
      <c r="C83" s="114" t="s">
        <v>191</v>
      </c>
      <c r="D83" s="115" t="s">
        <v>51</v>
      </c>
      <c r="E83" s="116">
        <v>1</v>
      </c>
      <c r="F83" s="31"/>
      <c r="G83" s="31"/>
    </row>
    <row r="84" spans="1:7" s="13" customFormat="1" ht="12">
      <c r="B84" s="9"/>
      <c r="C84" s="114" t="s">
        <v>192</v>
      </c>
      <c r="D84" s="115" t="s">
        <v>51</v>
      </c>
      <c r="E84" s="116">
        <v>1</v>
      </c>
      <c r="F84" s="31"/>
      <c r="G84" s="31"/>
    </row>
    <row r="85" spans="1:7" s="13" customFormat="1" ht="12">
      <c r="B85" s="9"/>
      <c r="C85" s="114" t="s">
        <v>193</v>
      </c>
      <c r="D85" s="115" t="s">
        <v>51</v>
      </c>
      <c r="E85" s="116">
        <v>2</v>
      </c>
      <c r="F85" s="31"/>
      <c r="G85" s="31"/>
    </row>
    <row r="86" spans="1:7" s="13" customFormat="1" ht="12">
      <c r="A86" s="9"/>
      <c r="B86" s="9"/>
      <c r="C86" s="114" t="s">
        <v>194</v>
      </c>
      <c r="D86" s="115" t="s">
        <v>51</v>
      </c>
      <c r="E86" s="116">
        <v>1</v>
      </c>
      <c r="F86" s="31"/>
      <c r="G86" s="31"/>
    </row>
    <row r="87" spans="1:7" s="13" customFormat="1" ht="12">
      <c r="A87" s="9"/>
      <c r="B87" s="9"/>
      <c r="C87" s="114" t="s">
        <v>195</v>
      </c>
      <c r="D87" s="115" t="s">
        <v>51</v>
      </c>
      <c r="E87" s="116">
        <v>2</v>
      </c>
      <c r="F87" s="31"/>
      <c r="G87" s="31"/>
    </row>
    <row r="88" spans="1:7" s="13" customFormat="1" ht="12">
      <c r="A88" s="9"/>
      <c r="B88" s="9"/>
      <c r="C88" s="114" t="s">
        <v>196</v>
      </c>
      <c r="D88" s="115" t="s">
        <v>51</v>
      </c>
      <c r="E88" s="116">
        <v>1</v>
      </c>
      <c r="F88" s="31"/>
      <c r="G88" s="31"/>
    </row>
    <row r="89" spans="1:7" s="13" customFormat="1" ht="12">
      <c r="A89" s="9"/>
      <c r="B89" s="9"/>
      <c r="C89" s="114" t="s">
        <v>197</v>
      </c>
      <c r="D89" s="115" t="s">
        <v>51</v>
      </c>
      <c r="E89" s="116">
        <v>1</v>
      </c>
      <c r="F89" s="31"/>
      <c r="G89" s="31"/>
    </row>
    <row r="90" spans="1:7" s="13" customFormat="1" ht="12">
      <c r="A90" s="9"/>
      <c r="B90" s="9"/>
      <c r="C90" s="114" t="s">
        <v>198</v>
      </c>
      <c r="D90" s="115" t="s">
        <v>51</v>
      </c>
      <c r="E90" s="116">
        <v>1</v>
      </c>
      <c r="F90" s="31"/>
      <c r="G90" s="31"/>
    </row>
    <row r="91" spans="1:7" s="13" customFormat="1" ht="12">
      <c r="A91" s="9">
        <v>52</v>
      </c>
      <c r="B91" s="9"/>
      <c r="C91" s="10" t="s">
        <v>199</v>
      </c>
      <c r="D91" s="9" t="s">
        <v>51</v>
      </c>
      <c r="E91" s="31">
        <v>4</v>
      </c>
      <c r="F91" s="31"/>
      <c r="G91" s="31">
        <f t="shared" ref="G91:G98" si="5">ROUND(SUM(E91*F91),2)</f>
        <v>0</v>
      </c>
    </row>
    <row r="92" spans="1:7" s="13" customFormat="1" ht="12">
      <c r="A92" s="9">
        <v>53</v>
      </c>
      <c r="B92" s="9"/>
      <c r="C92" s="10" t="s">
        <v>200</v>
      </c>
      <c r="D92" s="9" t="s">
        <v>51</v>
      </c>
      <c r="E92" s="31">
        <v>4</v>
      </c>
      <c r="F92" s="31"/>
      <c r="G92" s="31">
        <f t="shared" si="5"/>
        <v>0</v>
      </c>
    </row>
    <row r="93" spans="1:7" s="13" customFormat="1" ht="12">
      <c r="A93" s="9">
        <v>54</v>
      </c>
      <c r="B93" s="9"/>
      <c r="C93" s="10" t="s">
        <v>201</v>
      </c>
      <c r="D93" s="9" t="s">
        <v>20</v>
      </c>
      <c r="E93" s="31">
        <v>75</v>
      </c>
      <c r="F93" s="31"/>
      <c r="G93" s="31">
        <f t="shared" si="5"/>
        <v>0</v>
      </c>
    </row>
    <row r="94" spans="1:7" s="13" customFormat="1" ht="12">
      <c r="A94" s="9">
        <v>55</v>
      </c>
      <c r="B94" s="9"/>
      <c r="C94" s="10" t="s">
        <v>202</v>
      </c>
      <c r="D94" s="9" t="s">
        <v>51</v>
      </c>
      <c r="E94" s="31">
        <v>8</v>
      </c>
      <c r="F94" s="31"/>
      <c r="G94" s="31">
        <f t="shared" si="5"/>
        <v>0</v>
      </c>
    </row>
    <row r="95" spans="1:7" s="13" customFormat="1" ht="12">
      <c r="A95" s="9">
        <v>56</v>
      </c>
      <c r="B95" s="9"/>
      <c r="C95" s="10" t="s">
        <v>204</v>
      </c>
      <c r="D95" s="9" t="s">
        <v>51</v>
      </c>
      <c r="E95" s="31">
        <v>1</v>
      </c>
      <c r="F95" s="31"/>
      <c r="G95" s="31">
        <f t="shared" si="5"/>
        <v>0</v>
      </c>
    </row>
    <row r="96" spans="1:7" s="13" customFormat="1" ht="12">
      <c r="A96" s="9">
        <v>57</v>
      </c>
      <c r="B96" s="9"/>
      <c r="C96" s="10" t="s">
        <v>205</v>
      </c>
      <c r="D96" s="9" t="s">
        <v>79</v>
      </c>
      <c r="E96" s="31">
        <v>1</v>
      </c>
      <c r="F96" s="31"/>
      <c r="G96" s="31">
        <f t="shared" si="5"/>
        <v>0</v>
      </c>
    </row>
    <row r="97" spans="1:7" s="13" customFormat="1" ht="12">
      <c r="A97" s="9">
        <v>58</v>
      </c>
      <c r="B97" s="9"/>
      <c r="C97" s="10" t="s">
        <v>206</v>
      </c>
      <c r="D97" s="9" t="s">
        <v>79</v>
      </c>
      <c r="E97" s="31">
        <v>1</v>
      </c>
      <c r="F97" s="31"/>
      <c r="G97" s="31">
        <f t="shared" si="5"/>
        <v>0</v>
      </c>
    </row>
    <row r="98" spans="1:7" s="13" customFormat="1" ht="12">
      <c r="A98" s="9">
        <v>59</v>
      </c>
      <c r="B98" s="9"/>
      <c r="C98" s="10" t="s">
        <v>208</v>
      </c>
      <c r="D98" s="9" t="s">
        <v>79</v>
      </c>
      <c r="E98" s="31">
        <v>1</v>
      </c>
      <c r="F98" s="31"/>
      <c r="G98" s="31">
        <f t="shared" si="5"/>
        <v>0</v>
      </c>
    </row>
    <row r="99" spans="1:7" s="13" customFormat="1" ht="11">
      <c r="A99" s="9"/>
      <c r="B99" s="9"/>
      <c r="C99" s="10"/>
      <c r="D99" s="9"/>
      <c r="E99" s="31"/>
      <c r="F99" s="31"/>
    </row>
    <row r="100" spans="1:7" s="13" customFormat="1" ht="11">
      <c r="A100" s="9"/>
      <c r="B100" s="9"/>
      <c r="C100" s="19" t="s">
        <v>29</v>
      </c>
      <c r="D100" s="9"/>
      <c r="E100" s="31"/>
      <c r="F100" s="31"/>
      <c r="G100" s="30">
        <f>SUM(G101:G103)</f>
        <v>0</v>
      </c>
    </row>
    <row r="101" spans="1:7" s="13" customFormat="1" ht="12">
      <c r="A101" s="9">
        <v>60</v>
      </c>
      <c r="B101" s="9"/>
      <c r="C101" s="10" t="s">
        <v>98</v>
      </c>
      <c r="D101" s="9" t="s">
        <v>79</v>
      </c>
      <c r="E101" s="31">
        <v>1</v>
      </c>
      <c r="F101" s="31"/>
      <c r="G101" s="31">
        <f>ROUND(SUM(E101*F101),2)</f>
        <v>0</v>
      </c>
    </row>
    <row r="102" spans="1:7" s="13" customFormat="1" ht="12">
      <c r="A102" s="9">
        <v>61</v>
      </c>
      <c r="B102" s="9"/>
      <c r="C102" s="10" t="s">
        <v>97</v>
      </c>
      <c r="D102" s="9" t="s">
        <v>79</v>
      </c>
      <c r="E102" s="31">
        <v>1</v>
      </c>
      <c r="F102" s="31"/>
      <c r="G102" s="31">
        <f>ROUND(SUM(E102*F102),2)</f>
        <v>0</v>
      </c>
    </row>
    <row r="103" spans="1:7" s="13" customFormat="1" ht="12">
      <c r="A103" s="9">
        <v>62</v>
      </c>
      <c r="B103" s="9"/>
      <c r="C103" s="10" t="s">
        <v>209</v>
      </c>
      <c r="D103" s="9" t="s">
        <v>51</v>
      </c>
      <c r="E103" s="31">
        <v>1</v>
      </c>
      <c r="F103" s="31"/>
      <c r="G103" s="31">
        <f>ROUND(SUM(E103*F103),2)</f>
        <v>0</v>
      </c>
    </row>
    <row r="104" spans="1:7" s="13" customFormat="1" ht="11">
      <c r="A104" s="9"/>
      <c r="B104" s="9"/>
      <c r="C104" s="10"/>
      <c r="D104" s="9"/>
      <c r="E104" s="31"/>
      <c r="F104" s="31"/>
      <c r="G104" s="31"/>
    </row>
    <row r="105" spans="1:7" s="3" customFormat="1" ht="13.5" customHeight="1">
      <c r="A105" s="44"/>
      <c r="B105" s="1"/>
      <c r="C105" s="21" t="s">
        <v>12</v>
      </c>
      <c r="D105" s="22"/>
      <c r="E105" s="22"/>
      <c r="F105" s="22"/>
      <c r="G105" s="34">
        <f>SUM(G14+G30+G36+G47+G58+G100+G80+G72+G66)</f>
        <v>0</v>
      </c>
    </row>
  </sheetData>
  <mergeCells count="1">
    <mergeCell ref="A1:G1"/>
  </mergeCells>
  <phoneticPr fontId="29" type="noConversion"/>
  <pageMargins left="0.78740155696868896" right="0.78740155696868896" top="0.59055119752883911" bottom="0.59055119752883911" header="0" footer="0"/>
  <pageSetup paperSize="9" scale="7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555D-8D77-458F-B752-D4347AF0DB6A}">
  <dimension ref="A1:F49"/>
  <sheetViews>
    <sheetView showGridLines="0" view="pageBreakPreview" zoomScale="130" zoomScaleNormal="100" zoomScaleSheetLayoutView="130" workbookViewId="0">
      <pane ySplit="13" topLeftCell="A14" activePane="bottomLeft" state="frozenSplit"/>
      <selection pane="bottomLeft" activeCell="B3" sqref="B3"/>
    </sheetView>
  </sheetViews>
  <sheetFormatPr baseColWidth="10" defaultColWidth="9.33203125" defaultRowHeight="11.25" customHeight="1"/>
  <cols>
    <col min="1" max="1" width="8.6640625" style="58" customWidth="1"/>
    <col min="2" max="2" width="55.6640625" style="58" customWidth="1"/>
    <col min="3" max="3" width="4.6640625" style="58" customWidth="1"/>
    <col min="4" max="4" width="9.5" style="58" customWidth="1"/>
    <col min="5" max="5" width="10" style="58" customWidth="1"/>
    <col min="6" max="6" width="12.6640625" style="58" customWidth="1"/>
    <col min="7" max="16384" width="9.33203125" style="58"/>
  </cols>
  <sheetData>
    <row r="1" spans="1:6" ht="18" customHeight="1">
      <c r="A1" s="123" t="s">
        <v>253</v>
      </c>
      <c r="B1" s="124"/>
      <c r="C1" s="124"/>
      <c r="D1" s="124"/>
      <c r="E1" s="124"/>
      <c r="F1" s="124"/>
    </row>
    <row r="2" spans="1:6" ht="11.25" customHeight="1">
      <c r="A2" s="61" t="s">
        <v>2</v>
      </c>
      <c r="B2" s="60" t="s">
        <v>112</v>
      </c>
      <c r="C2" s="60"/>
      <c r="D2" s="60"/>
      <c r="E2" s="60"/>
      <c r="F2" s="60"/>
    </row>
    <row r="3" spans="1:6" ht="11.25" customHeight="1">
      <c r="A3" s="61" t="s">
        <v>3</v>
      </c>
      <c r="B3" s="60" t="str">
        <f>[1]Rekapitulácia!B19</f>
        <v>SO12.4 VYBAVENIE</v>
      </c>
      <c r="C3" s="60"/>
      <c r="D3" s="60"/>
      <c r="E3" s="60"/>
      <c r="F3" s="60"/>
    </row>
    <row r="4" spans="1:6" ht="11.25" customHeight="1">
      <c r="A4" s="61" t="s">
        <v>4</v>
      </c>
      <c r="B4" s="60"/>
      <c r="C4" s="60"/>
      <c r="D4" s="60"/>
      <c r="E4" s="60"/>
      <c r="F4" s="60"/>
    </row>
    <row r="5" spans="1:6" ht="11.25" customHeight="1">
      <c r="A5" s="60" t="s">
        <v>44</v>
      </c>
      <c r="B5" s="60"/>
      <c r="C5" s="60"/>
      <c r="D5" s="60"/>
      <c r="E5" s="60"/>
      <c r="F5" s="60"/>
    </row>
    <row r="6" spans="1:6" ht="5.25" customHeight="1">
      <c r="A6" s="60"/>
      <c r="B6" s="60"/>
      <c r="C6" s="60"/>
      <c r="D6" s="60"/>
      <c r="E6" s="60"/>
      <c r="F6" s="60"/>
    </row>
    <row r="7" spans="1:6" ht="11.25" customHeight="1">
      <c r="A7" s="60" t="s">
        <v>6</v>
      </c>
      <c r="B7" s="62" t="s">
        <v>113</v>
      </c>
      <c r="C7" s="60"/>
      <c r="D7" s="60"/>
      <c r="E7" s="60"/>
      <c r="F7" s="60"/>
    </row>
    <row r="8" spans="1:6" ht="11.25" customHeight="1">
      <c r="A8" s="60" t="s">
        <v>30</v>
      </c>
      <c r="B8" s="62" t="s">
        <v>33</v>
      </c>
      <c r="C8" s="60"/>
      <c r="D8" s="60"/>
      <c r="E8" s="60"/>
      <c r="F8" s="60"/>
    </row>
    <row r="9" spans="1:6" ht="11.25" customHeight="1">
      <c r="A9" s="60" t="s">
        <v>8</v>
      </c>
      <c r="B9" s="63" t="s">
        <v>120</v>
      </c>
      <c r="C9" s="60"/>
      <c r="D9" s="60"/>
      <c r="E9" s="60"/>
      <c r="F9" s="60"/>
    </row>
    <row r="10" spans="1:6" ht="13">
      <c r="A10" s="64"/>
      <c r="B10" s="64"/>
      <c r="C10" s="64"/>
      <c r="D10" s="64"/>
      <c r="E10" s="64"/>
      <c r="F10" s="64"/>
    </row>
    <row r="11" spans="1:6" ht="21.75" customHeight="1">
      <c r="A11" s="65" t="s">
        <v>13</v>
      </c>
      <c r="B11" s="66" t="s">
        <v>10</v>
      </c>
      <c r="C11" s="66" t="s">
        <v>14</v>
      </c>
      <c r="D11" s="66" t="s">
        <v>15</v>
      </c>
      <c r="E11" s="66" t="s">
        <v>16</v>
      </c>
      <c r="F11" s="66" t="s">
        <v>11</v>
      </c>
    </row>
    <row r="12" spans="1:6" ht="11.25" customHeight="1">
      <c r="A12" s="67">
        <v>1</v>
      </c>
      <c r="B12" s="68">
        <v>2</v>
      </c>
      <c r="C12" s="68">
        <v>3</v>
      </c>
      <c r="D12" s="68">
        <v>4</v>
      </c>
      <c r="E12" s="68">
        <v>5</v>
      </c>
      <c r="F12" s="68">
        <v>6</v>
      </c>
    </row>
    <row r="13" spans="1:6" ht="3.75" customHeight="1">
      <c r="A13" s="64"/>
      <c r="B13" s="64"/>
      <c r="C13" s="64"/>
      <c r="D13" s="64"/>
      <c r="E13" s="64"/>
      <c r="F13" s="64"/>
    </row>
    <row r="14" spans="1:6" s="94" customFormat="1" ht="12.75" customHeight="1">
      <c r="A14" s="91"/>
      <c r="B14" s="91" t="s">
        <v>17</v>
      </c>
      <c r="C14" s="91"/>
      <c r="D14" s="92"/>
      <c r="E14" s="93"/>
      <c r="F14" s="92">
        <f>F44</f>
        <v>0</v>
      </c>
    </row>
    <row r="15" spans="1:6" s="80" customFormat="1" ht="11">
      <c r="A15" s="77"/>
      <c r="B15" s="86"/>
      <c r="C15" s="85"/>
      <c r="D15" s="95"/>
      <c r="E15" s="95"/>
      <c r="F15" s="95"/>
    </row>
    <row r="16" spans="1:6" s="94" customFormat="1" ht="11">
      <c r="B16" s="96" t="s">
        <v>18</v>
      </c>
      <c r="D16" s="97"/>
      <c r="E16" s="98"/>
      <c r="F16" s="99">
        <f>SUM(F17:F24)</f>
        <v>0</v>
      </c>
    </row>
    <row r="17" spans="1:6" s="59" customFormat="1" ht="12">
      <c r="A17" s="77">
        <v>1</v>
      </c>
      <c r="B17" s="78" t="s">
        <v>99</v>
      </c>
      <c r="C17" s="77" t="s">
        <v>21</v>
      </c>
      <c r="D17" s="98">
        <f>369*0.25</f>
        <v>92.25</v>
      </c>
      <c r="E17" s="98"/>
      <c r="F17" s="98">
        <f t="shared" ref="F17:F24" si="0">ROUND(SUM(D17*E17),2)</f>
        <v>0</v>
      </c>
    </row>
    <row r="18" spans="1:6" s="59" customFormat="1" ht="12">
      <c r="A18" s="77">
        <v>2</v>
      </c>
      <c r="B18" s="78" t="s">
        <v>100</v>
      </c>
      <c r="C18" s="77" t="s">
        <v>21</v>
      </c>
      <c r="D18" s="98">
        <v>13.2</v>
      </c>
      <c r="E18" s="98"/>
      <c r="F18" s="98">
        <f t="shared" si="0"/>
        <v>0</v>
      </c>
    </row>
    <row r="19" spans="1:6" s="59" customFormat="1" ht="12">
      <c r="A19" s="77">
        <v>3</v>
      </c>
      <c r="B19" s="78" t="s">
        <v>101</v>
      </c>
      <c r="C19" s="77" t="s">
        <v>21</v>
      </c>
      <c r="D19" s="98">
        <f>D17</f>
        <v>92.25</v>
      </c>
      <c r="E19" s="98"/>
      <c r="F19" s="98">
        <f t="shared" si="0"/>
        <v>0</v>
      </c>
    </row>
    <row r="20" spans="1:6" s="59" customFormat="1" ht="24">
      <c r="A20" s="77">
        <v>4</v>
      </c>
      <c r="B20" s="78" t="s">
        <v>102</v>
      </c>
      <c r="C20" s="77" t="s">
        <v>21</v>
      </c>
      <c r="D20" s="98">
        <f>D17</f>
        <v>92.25</v>
      </c>
      <c r="E20" s="98"/>
      <c r="F20" s="98">
        <f t="shared" si="0"/>
        <v>0</v>
      </c>
    </row>
    <row r="21" spans="1:6" s="59" customFormat="1" ht="24">
      <c r="A21" s="77">
        <v>5</v>
      </c>
      <c r="B21" s="78" t="s">
        <v>103</v>
      </c>
      <c r="C21" s="77" t="s">
        <v>21</v>
      </c>
      <c r="D21" s="98">
        <f>D17*7</f>
        <v>645.75</v>
      </c>
      <c r="E21" s="98"/>
      <c r="F21" s="98">
        <f t="shared" si="0"/>
        <v>0</v>
      </c>
    </row>
    <row r="22" spans="1:6" s="59" customFormat="1" ht="12">
      <c r="A22" s="77">
        <v>6</v>
      </c>
      <c r="B22" s="78" t="s">
        <v>23</v>
      </c>
      <c r="C22" s="77" t="s">
        <v>21</v>
      </c>
      <c r="D22" s="98">
        <f>D17</f>
        <v>92.25</v>
      </c>
      <c r="E22" s="98"/>
      <c r="F22" s="98">
        <f t="shared" si="0"/>
        <v>0</v>
      </c>
    </row>
    <row r="23" spans="1:6" s="59" customFormat="1" ht="12">
      <c r="A23" s="77">
        <v>7</v>
      </c>
      <c r="B23" s="78" t="s">
        <v>104</v>
      </c>
      <c r="C23" s="77" t="s">
        <v>21</v>
      </c>
      <c r="D23" s="98">
        <f>D17</f>
        <v>92.25</v>
      </c>
      <c r="E23" s="98"/>
      <c r="F23" s="98">
        <f t="shared" si="0"/>
        <v>0</v>
      </c>
    </row>
    <row r="24" spans="1:6" s="59" customFormat="1" ht="12">
      <c r="A24" s="77">
        <v>8</v>
      </c>
      <c r="B24" s="78" t="s">
        <v>105</v>
      </c>
      <c r="C24" s="77" t="s">
        <v>25</v>
      </c>
      <c r="D24" s="98">
        <f>D17*2.1</f>
        <v>193.72499999999999</v>
      </c>
      <c r="E24" s="98"/>
      <c r="F24" s="98">
        <f t="shared" si="0"/>
        <v>0</v>
      </c>
    </row>
    <row r="25" spans="1:6" s="59" customFormat="1" ht="11">
      <c r="A25" s="81"/>
      <c r="B25" s="82"/>
      <c r="C25" s="81"/>
      <c r="D25" s="100"/>
      <c r="E25" s="98"/>
      <c r="F25" s="98"/>
    </row>
    <row r="26" spans="1:6" s="94" customFormat="1" ht="11">
      <c r="B26" s="96" t="s">
        <v>27</v>
      </c>
      <c r="D26" s="97"/>
      <c r="E26" s="98"/>
      <c r="F26" s="99">
        <f>SUM(F27:F29)</f>
        <v>0</v>
      </c>
    </row>
    <row r="27" spans="1:6" s="59" customFormat="1" ht="12">
      <c r="A27" s="77">
        <v>9</v>
      </c>
      <c r="B27" s="78" t="s">
        <v>252</v>
      </c>
      <c r="C27" s="77" t="s">
        <v>19</v>
      </c>
      <c r="D27" s="98">
        <v>356</v>
      </c>
      <c r="E27" s="98"/>
      <c r="F27" s="98">
        <f>ROUND(SUM(D27*E27),2)</f>
        <v>0</v>
      </c>
    </row>
    <row r="28" spans="1:6" s="59" customFormat="1" ht="24">
      <c r="A28" s="77">
        <v>10</v>
      </c>
      <c r="B28" s="78" t="s">
        <v>106</v>
      </c>
      <c r="C28" s="77" t="s">
        <v>19</v>
      </c>
      <c r="D28" s="98">
        <v>356</v>
      </c>
      <c r="E28" s="98"/>
      <c r="F28" s="98">
        <f>ROUND(SUM(D28*E28),2)</f>
        <v>0</v>
      </c>
    </row>
    <row r="29" spans="1:6" s="59" customFormat="1" ht="12">
      <c r="A29" s="77">
        <v>11</v>
      </c>
      <c r="B29" s="78" t="s">
        <v>107</v>
      </c>
      <c r="C29" s="77" t="s">
        <v>19</v>
      </c>
      <c r="D29" s="98">
        <v>356</v>
      </c>
      <c r="E29" s="98"/>
      <c r="F29" s="98">
        <f>ROUND(SUM(D29*E29),2)</f>
        <v>0</v>
      </c>
    </row>
    <row r="30" spans="1:6" s="59" customFormat="1" ht="11">
      <c r="A30" s="81"/>
      <c r="B30" s="78"/>
      <c r="C30" s="78"/>
      <c r="D30" s="98"/>
      <c r="E30" s="98"/>
      <c r="F30" s="98"/>
    </row>
    <row r="31" spans="1:6" s="94" customFormat="1" ht="11">
      <c r="A31" s="77"/>
      <c r="B31" s="96" t="s">
        <v>28</v>
      </c>
      <c r="C31" s="101"/>
      <c r="D31" s="101"/>
      <c r="E31" s="101"/>
      <c r="F31" s="99">
        <f>SUM(F32:F34)</f>
        <v>0</v>
      </c>
    </row>
    <row r="32" spans="1:6" s="59" customFormat="1" ht="24">
      <c r="A32" s="77">
        <v>12</v>
      </c>
      <c r="B32" s="78" t="s">
        <v>108</v>
      </c>
      <c r="C32" s="77" t="s">
        <v>20</v>
      </c>
      <c r="D32" s="98">
        <v>220</v>
      </c>
      <c r="E32" s="98"/>
      <c r="F32" s="98">
        <f>ROUND(SUM(D32*E32),2)</f>
        <v>0</v>
      </c>
    </row>
    <row r="33" spans="1:6" s="59" customFormat="1" ht="12">
      <c r="A33" s="77">
        <v>13</v>
      </c>
      <c r="B33" s="78" t="s">
        <v>109</v>
      </c>
      <c r="C33" s="77" t="s">
        <v>51</v>
      </c>
      <c r="D33" s="98">
        <v>220</v>
      </c>
      <c r="E33" s="98"/>
      <c r="F33" s="98">
        <f>ROUND(SUM(D33*E33),2)</f>
        <v>0</v>
      </c>
    </row>
    <row r="34" spans="1:6" s="59" customFormat="1" ht="12">
      <c r="A34" s="77">
        <v>14</v>
      </c>
      <c r="B34" s="78" t="s">
        <v>43</v>
      </c>
      <c r="C34" s="77" t="s">
        <v>21</v>
      </c>
      <c r="D34" s="98">
        <v>13.2</v>
      </c>
      <c r="E34" s="98"/>
      <c r="F34" s="98">
        <f>ROUND(SUM(D34*E34),2)</f>
        <v>0</v>
      </c>
    </row>
    <row r="35" spans="1:6" s="59" customFormat="1" ht="11"/>
    <row r="36" spans="1:6" s="59" customFormat="1" ht="11">
      <c r="A36" s="77"/>
      <c r="B36" s="96" t="s">
        <v>71</v>
      </c>
      <c r="C36" s="77"/>
      <c r="D36" s="98"/>
      <c r="E36" s="98"/>
      <c r="F36" s="99">
        <f>SUM(F37:F37)</f>
        <v>0</v>
      </c>
    </row>
    <row r="37" spans="1:6" s="59" customFormat="1" ht="24">
      <c r="A37" s="77">
        <v>15</v>
      </c>
      <c r="B37" s="78" t="s">
        <v>250</v>
      </c>
      <c r="C37" s="77" t="s">
        <v>51</v>
      </c>
      <c r="D37" s="98">
        <v>1</v>
      </c>
      <c r="E37" s="98"/>
      <c r="F37" s="98">
        <f>ROUND(SUM(D37*E37),2)</f>
        <v>0</v>
      </c>
    </row>
    <row r="38" spans="1:6" s="59" customFormat="1" ht="12">
      <c r="A38" s="77">
        <v>16</v>
      </c>
      <c r="B38" s="78" t="s">
        <v>251</v>
      </c>
      <c r="C38" s="77" t="s">
        <v>51</v>
      </c>
      <c r="D38" s="98">
        <v>2</v>
      </c>
      <c r="E38" s="98"/>
      <c r="F38" s="98">
        <f>ROUND(SUM(D38*E38),2)</f>
        <v>0</v>
      </c>
    </row>
    <row r="39" spans="1:6" s="59" customFormat="1" ht="11">
      <c r="A39" s="77"/>
      <c r="B39" s="78"/>
      <c r="C39" s="77"/>
      <c r="D39" s="98"/>
      <c r="E39" s="98"/>
      <c r="F39" s="98"/>
    </row>
    <row r="40" spans="1:6" s="59" customFormat="1" ht="11">
      <c r="A40" s="77"/>
      <c r="B40" s="96" t="s">
        <v>110</v>
      </c>
      <c r="C40" s="77"/>
      <c r="D40" s="98"/>
      <c r="E40" s="98"/>
      <c r="F40" s="99">
        <f>SUM(F41:F41)</f>
        <v>0</v>
      </c>
    </row>
    <row r="41" spans="1:6" s="59" customFormat="1" ht="24">
      <c r="A41" s="77">
        <v>17</v>
      </c>
      <c r="B41" s="78" t="s">
        <v>111</v>
      </c>
      <c r="C41" s="77" t="s">
        <v>25</v>
      </c>
      <c r="D41" s="98">
        <f>4*81.017</f>
        <v>324.06799999999998</v>
      </c>
      <c r="E41" s="98"/>
      <c r="F41" s="98">
        <f>ROUND(SUM(D41*E41),2)</f>
        <v>0</v>
      </c>
    </row>
    <row r="42" spans="1:6" s="59" customFormat="1" ht="11">
      <c r="A42" s="77"/>
      <c r="B42" s="78"/>
      <c r="C42" s="77"/>
      <c r="D42" s="98"/>
      <c r="E42" s="98"/>
      <c r="F42" s="98"/>
    </row>
    <row r="43" spans="1:6" s="59" customFormat="1" ht="11">
      <c r="A43" s="77"/>
      <c r="B43" s="78"/>
      <c r="C43" s="77"/>
      <c r="D43" s="98"/>
      <c r="E43" s="98"/>
      <c r="F43" s="98"/>
    </row>
    <row r="44" spans="1:6" s="59" customFormat="1" ht="11">
      <c r="A44" s="77"/>
      <c r="B44" s="102" t="s">
        <v>12</v>
      </c>
      <c r="C44" s="103"/>
      <c r="D44" s="104"/>
      <c r="E44" s="105"/>
      <c r="F44" s="106">
        <f>F40+F31+F26+F16</f>
        <v>0</v>
      </c>
    </row>
    <row r="45" spans="1:6" s="59" customFormat="1" ht="11">
      <c r="A45" s="77"/>
      <c r="B45" s="78"/>
      <c r="C45" s="77"/>
      <c r="D45" s="98"/>
      <c r="E45" s="98"/>
      <c r="F45" s="98"/>
    </row>
    <row r="46" spans="1:6" s="59" customFormat="1" ht="11">
      <c r="A46" s="77"/>
      <c r="B46" s="78"/>
      <c r="C46" s="77"/>
      <c r="D46" s="98"/>
      <c r="E46" s="98"/>
      <c r="F46" s="98"/>
    </row>
    <row r="47" spans="1:6" s="59" customFormat="1" ht="11">
      <c r="A47" s="77"/>
      <c r="B47" s="78"/>
      <c r="C47" s="77"/>
      <c r="D47" s="98"/>
      <c r="E47" s="98"/>
      <c r="F47" s="98"/>
    </row>
    <row r="48" spans="1:6" s="59" customFormat="1" ht="11">
      <c r="A48" s="77"/>
      <c r="B48" s="78"/>
      <c r="C48" s="77"/>
      <c r="D48" s="98"/>
      <c r="E48" s="98"/>
      <c r="F48" s="98"/>
    </row>
    <row r="49" spans="1:6" s="59" customFormat="1" ht="11">
      <c r="A49" s="77"/>
      <c r="B49" s="78"/>
      <c r="C49" s="77"/>
      <c r="D49" s="79"/>
      <c r="E49" s="79"/>
      <c r="F49" s="79"/>
    </row>
  </sheetData>
  <mergeCells count="1">
    <mergeCell ref="A1:F1"/>
  </mergeCells>
  <pageMargins left="0.78740155696868896" right="0.78740155696868896" top="0.59055119752883911" bottom="0.59055119752883911" header="0" footer="0"/>
  <pageSetup paperSize="9" scale="85" fitToHeight="9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Rozpocet_01</vt:lpstr>
      <vt:lpstr>Rozpocet_02</vt:lpstr>
      <vt:lpstr>Rozpocet_03</vt:lpstr>
      <vt:lpstr>Rozpocet_04</vt:lpstr>
      <vt:lpstr>Rozpocet_01!Print_Area</vt:lpstr>
      <vt:lpstr>Rozpocet_03!Print_Area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Katarina Jombikova</cp:lastModifiedBy>
  <cp:lastPrinted>2023-05-26T10:55:14Z</cp:lastPrinted>
  <dcterms:created xsi:type="dcterms:W3CDTF">2010-09-09T09:24:09Z</dcterms:created>
  <dcterms:modified xsi:type="dcterms:W3CDTF">2025-02-20T16:53:39Z</dcterms:modified>
</cp:coreProperties>
</file>